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7-DICIPLINA FINANCIERA-0126\"/>
    </mc:Choice>
  </mc:AlternateContent>
  <xr:revisionPtr revIDLastSave="0" documentId="8_{2203D099-6391-4B96-B936-3A82B36E1331}" xr6:coauthVersionLast="47" xr6:coauthVersionMax="47" xr10:uidLastSave="{00000000-0000-0000-0000-000000000000}"/>
  <bookViews>
    <workbookView xWindow="8469" yWindow="2314" windowWidth="24137" windowHeight="14735" activeTab="2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</sheets>
  <externalReferences>
    <externalReference r:id="rId16"/>
    <externalReference r:id="rId17"/>
  </externalReferences>
  <definedNames>
    <definedName name="_xlnm._FilterDatabase" localSheetId="14" hidden="1">FA!$A$3:$F$72</definedName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5" l="1"/>
  <c r="D23" i="5"/>
  <c r="D21" i="5"/>
  <c r="D17" i="5"/>
  <c r="C17" i="5"/>
  <c r="D13" i="5"/>
  <c r="D8" i="5"/>
  <c r="D14" i="5"/>
  <c r="D9" i="5"/>
  <c r="C8" i="5"/>
  <c r="C13" i="5"/>
  <c r="C14" i="5"/>
  <c r="C9" i="5"/>
  <c r="B30" i="20"/>
  <c r="C30" i="20"/>
  <c r="B6" i="20"/>
  <c r="C6" i="20"/>
  <c r="F16" i="20"/>
  <c r="C21" i="5" l="1"/>
  <c r="C23" i="5" s="1"/>
  <c r="C25" i="5" s="1"/>
  <c r="C33" i="5" s="1"/>
  <c r="F6" i="22"/>
  <c r="E6" i="22"/>
  <c r="D6" i="22"/>
  <c r="D8" i="19" l="1"/>
  <c r="E8" i="19" s="1"/>
  <c r="D9" i="19"/>
  <c r="E9" i="19"/>
  <c r="F9" i="19"/>
  <c r="G9" i="19"/>
  <c r="D10" i="19"/>
  <c r="E10" i="19"/>
  <c r="F10" i="19" s="1"/>
  <c r="G10" i="19" s="1"/>
  <c r="D11" i="19"/>
  <c r="E11" i="19"/>
  <c r="F11" i="19" s="1"/>
  <c r="G11" i="19" s="1"/>
  <c r="D12" i="19"/>
  <c r="E12" i="19"/>
  <c r="F12" i="19"/>
  <c r="G12" i="19"/>
  <c r="C9" i="19"/>
  <c r="C10" i="19"/>
  <c r="C11" i="19"/>
  <c r="C12" i="19"/>
  <c r="C8" i="19"/>
  <c r="C7" i="19"/>
  <c r="C29" i="19" s="1"/>
  <c r="B29" i="19"/>
  <c r="B7" i="19"/>
  <c r="B12" i="19"/>
  <c r="B10" i="19"/>
  <c r="B9" i="19"/>
  <c r="B8" i="19"/>
  <c r="D17" i="16"/>
  <c r="D7" i="16" s="1"/>
  <c r="D31" i="16" s="1"/>
  <c r="E17" i="16"/>
  <c r="F17" i="16" s="1"/>
  <c r="C17" i="16"/>
  <c r="C7" i="16"/>
  <c r="C31" i="16" s="1"/>
  <c r="B17" i="16"/>
  <c r="B7" i="16"/>
  <c r="B31" i="16" s="1"/>
  <c r="F8" i="19" l="1"/>
  <c r="E7" i="19"/>
  <c r="E29" i="19" s="1"/>
  <c r="D7" i="19"/>
  <c r="D29" i="19" s="1"/>
  <c r="G17" i="16"/>
  <c r="G7" i="16" s="1"/>
  <c r="G31" i="16" s="1"/>
  <c r="F7" i="16"/>
  <c r="F31" i="16" s="1"/>
  <c r="E7" i="16"/>
  <c r="E31" i="16" s="1"/>
  <c r="G8" i="19" l="1"/>
  <c r="G7" i="19" s="1"/>
  <c r="G29" i="19" s="1"/>
  <c r="F7" i="19"/>
  <c r="F29" i="19" s="1"/>
  <c r="C33" i="10" l="1"/>
  <c r="D33" i="10"/>
  <c r="E33" i="10"/>
  <c r="F33" i="10"/>
  <c r="G33" i="10"/>
  <c r="B33" i="10"/>
  <c r="C29" i="8"/>
  <c r="D29" i="8"/>
  <c r="E29" i="8"/>
  <c r="F29" i="8"/>
  <c r="G29" i="8"/>
  <c r="B29" i="8"/>
  <c r="E69" i="26"/>
  <c r="D69" i="26"/>
  <c r="C69" i="26"/>
  <c r="B69" i="26"/>
  <c r="E66" i="26"/>
  <c r="D66" i="26"/>
  <c r="C66" i="26"/>
  <c r="B66" i="26"/>
  <c r="E60" i="26"/>
  <c r="D60" i="26"/>
  <c r="C60" i="26"/>
  <c r="B60" i="26"/>
  <c r="E52" i="26"/>
  <c r="D52" i="26"/>
  <c r="C52" i="26"/>
  <c r="B52" i="26"/>
  <c r="E47" i="26"/>
  <c r="D47" i="26"/>
  <c r="C47" i="26"/>
  <c r="B47" i="26"/>
  <c r="E38" i="26"/>
  <c r="D38" i="26"/>
  <c r="C38" i="26"/>
  <c r="B38" i="26"/>
  <c r="E37" i="26"/>
  <c r="E5" i="26" s="1"/>
  <c r="D37" i="26"/>
  <c r="C37" i="26"/>
  <c r="C5" i="26" s="1"/>
  <c r="B37" i="26"/>
  <c r="B5" i="26" s="1"/>
  <c r="E30" i="26"/>
  <c r="D30" i="26"/>
  <c r="D6" i="26" s="1"/>
  <c r="D5" i="26" s="1"/>
  <c r="C30" i="26"/>
  <c r="B30" i="26"/>
  <c r="E27" i="26"/>
  <c r="D27" i="26"/>
  <c r="C27" i="26"/>
  <c r="B27" i="26"/>
  <c r="E15" i="26"/>
  <c r="D15" i="26"/>
  <c r="C15" i="26"/>
  <c r="B15" i="26"/>
  <c r="E7" i="26"/>
  <c r="D7" i="26"/>
  <c r="C7" i="26"/>
  <c r="B7" i="26"/>
  <c r="E6" i="26"/>
  <c r="C6" i="26"/>
  <c r="B6" i="26"/>
  <c r="G17" i="22" l="1"/>
  <c r="F17" i="22"/>
  <c r="F28" i="22" s="1"/>
  <c r="E17" i="22"/>
  <c r="D17" i="22"/>
  <c r="G6" i="22"/>
  <c r="G28" i="22" s="1"/>
  <c r="E28" i="22"/>
  <c r="D28" i="22"/>
  <c r="G27" i="20" l="1"/>
  <c r="F27" i="20"/>
  <c r="E27" i="20"/>
  <c r="D27" i="20"/>
  <c r="G20" i="20"/>
  <c r="F20" i="20"/>
  <c r="E20" i="20"/>
  <c r="D20" i="20"/>
  <c r="G6" i="20"/>
  <c r="G30" i="20" s="1"/>
  <c r="F6" i="20"/>
  <c r="F30" i="20" s="1"/>
  <c r="E6" i="20"/>
  <c r="E30" i="20" s="1"/>
  <c r="D6" i="20"/>
  <c r="D30" i="20" s="1"/>
  <c r="C10" i="10" l="1"/>
  <c r="C9" i="10" s="1"/>
  <c r="D10" i="10"/>
  <c r="D9" i="10" s="1"/>
  <c r="E10" i="10"/>
  <c r="E9" i="10" s="1"/>
  <c r="F10" i="10"/>
  <c r="F9" i="10" s="1"/>
  <c r="G10" i="10"/>
  <c r="G9" i="10" s="1"/>
  <c r="B9" i="10"/>
  <c r="B10" i="10"/>
  <c r="C77" i="9"/>
  <c r="D77" i="9"/>
  <c r="E77" i="9"/>
  <c r="F77" i="9"/>
  <c r="G77" i="9"/>
  <c r="B77" i="9"/>
  <c r="C9" i="9"/>
  <c r="D9" i="9"/>
  <c r="E9" i="9"/>
  <c r="C10" i="9"/>
  <c r="D10" i="9"/>
  <c r="E10" i="9"/>
  <c r="F10" i="9"/>
  <c r="F9" i="9" s="1"/>
  <c r="G10" i="9"/>
  <c r="G9" i="9" s="1"/>
  <c r="B9" i="9"/>
  <c r="B10" i="9"/>
  <c r="C13" i="9"/>
  <c r="D13" i="9"/>
  <c r="E13" i="9"/>
  <c r="F13" i="9"/>
  <c r="G13" i="9"/>
  <c r="B13" i="9"/>
  <c r="C9" i="8"/>
  <c r="D9" i="8"/>
  <c r="E9" i="8"/>
  <c r="F9" i="8"/>
  <c r="G9" i="8"/>
  <c r="B9" i="8"/>
  <c r="D14" i="8"/>
  <c r="G14" i="8" s="1"/>
  <c r="G13" i="8"/>
  <c r="D13" i="8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D57" i="7"/>
  <c r="G57" i="7" s="1"/>
  <c r="G56" i="7"/>
  <c r="D56" i="7"/>
  <c r="D55" i="7"/>
  <c r="G55" i="7" s="1"/>
  <c r="D54" i="7"/>
  <c r="G54" i="7" s="1"/>
  <c r="D53" i="7"/>
  <c r="G53" i="7" s="1"/>
  <c r="D52" i="7"/>
  <c r="G52" i="7" s="1"/>
  <c r="D51" i="7"/>
  <c r="G51" i="7" s="1"/>
  <c r="D50" i="7"/>
  <c r="G50" i="7" s="1"/>
  <c r="D49" i="7"/>
  <c r="G49" i="7" s="1"/>
  <c r="G48" i="7" s="1"/>
  <c r="F48" i="7"/>
  <c r="E48" i="7"/>
  <c r="C48" i="7"/>
  <c r="B48" i="7"/>
  <c r="D47" i="7"/>
  <c r="G47" i="7" s="1"/>
  <c r="D46" i="7"/>
  <c r="D38" i="7" s="1"/>
  <c r="D45" i="7"/>
  <c r="G45" i="7" s="1"/>
  <c r="G44" i="7"/>
  <c r="D44" i="7"/>
  <c r="D43" i="7"/>
  <c r="G43" i="7" s="1"/>
  <c r="D42" i="7"/>
  <c r="G42" i="7" s="1"/>
  <c r="D41" i="7"/>
  <c r="G41" i="7" s="1"/>
  <c r="D40" i="7"/>
  <c r="G40" i="7" s="1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D28" i="7" s="1"/>
  <c r="G33" i="7"/>
  <c r="D33" i="7"/>
  <c r="G32" i="7"/>
  <c r="D32" i="7"/>
  <c r="D31" i="7"/>
  <c r="G31" i="7" s="1"/>
  <c r="D30" i="7"/>
  <c r="G30" i="7" s="1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G21" i="7"/>
  <c r="D21" i="7"/>
  <c r="G20" i="7"/>
  <c r="D20" i="7"/>
  <c r="D19" i="7"/>
  <c r="G19" i="7" s="1"/>
  <c r="G18" i="7" s="1"/>
  <c r="F18" i="7"/>
  <c r="E18" i="7"/>
  <c r="E9" i="7" s="1"/>
  <c r="C18" i="7"/>
  <c r="C9" i="7" s="1"/>
  <c r="B18" i="7"/>
  <c r="B9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D10" i="7" s="1"/>
  <c r="F10" i="7"/>
  <c r="F9" i="7" s="1"/>
  <c r="E10" i="7"/>
  <c r="C10" i="7"/>
  <c r="B10" i="7"/>
  <c r="G34" i="7" l="1"/>
  <c r="G28" i="7" s="1"/>
  <c r="D18" i="7"/>
  <c r="D9" i="7" s="1"/>
  <c r="G46" i="7"/>
  <c r="G38" i="7" s="1"/>
  <c r="D48" i="7"/>
  <c r="G11" i="7"/>
  <c r="G10" i="7" s="1"/>
  <c r="G9" i="7" l="1"/>
  <c r="G70" i="6" l="1"/>
  <c r="F70" i="6"/>
  <c r="E70" i="6"/>
  <c r="D70" i="6"/>
  <c r="C70" i="6"/>
  <c r="B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E41" i="6" s="1"/>
  <c r="C35" i="6"/>
  <c r="C41" i="6" s="1"/>
  <c r="B35" i="6"/>
  <c r="D35" i="6" s="1"/>
  <c r="G34" i="6"/>
  <c r="G41" i="6" s="1"/>
  <c r="D34" i="6"/>
  <c r="D41" i="6" s="1"/>
  <c r="B41" i="6" l="1"/>
  <c r="F41" i="6"/>
  <c r="F75" i="2" l="1"/>
  <c r="E75" i="2"/>
  <c r="F68" i="2"/>
  <c r="E68" i="2"/>
  <c r="F63" i="2"/>
  <c r="F79" i="2" s="1"/>
  <c r="E63" i="2"/>
  <c r="E79" i="2" s="1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F9" i="2"/>
  <c r="E9" i="2"/>
  <c r="C60" i="2"/>
  <c r="B60" i="2"/>
  <c r="C47" i="2"/>
  <c r="C62" i="2" s="1"/>
  <c r="C41" i="2"/>
  <c r="B41" i="2"/>
  <c r="C38" i="2"/>
  <c r="B38" i="2"/>
  <c r="C31" i="2"/>
  <c r="B31" i="2"/>
  <c r="C25" i="2"/>
  <c r="B25" i="2"/>
  <c r="C17" i="2"/>
  <c r="B17" i="2"/>
  <c r="C9" i="2"/>
  <c r="B9" i="2"/>
  <c r="B47" i="2" s="1"/>
  <c r="B62" i="2" s="1"/>
  <c r="E81" i="2" l="1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<sst xmlns="http://schemas.openxmlformats.org/spreadsheetml/2006/main" count="908" uniqueCount="629">
  <si>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</si>
  <si>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</si>
  <si>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</si>
  <si>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</si>
  <si>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</si>
  <si>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</si>
  <si>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</si>
  <si>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</si>
  <si>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</si>
  <si>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</si>
  <si>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</si>
  <si>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</si>
  <si>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</si>
  <si>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</si>
  <si>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</si>
  <si>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</si>
  <si>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</si>
  <si>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</si>
  <si>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</si>
  <si>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</si>
  <si>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</si>
  <si>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</si>
  <si>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</si>
  <si>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</si>
  <si>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</si>
  <si>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</si>
  <si>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</si>
  <si>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</si>
  <si>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</si>
  <si>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</si>
  <si>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</si>
  <si>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</si>
  <si>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</si>
  <si>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</si>
  <si>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</si>
  <si>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</si>
  <si>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</si>
  <si>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</si>
  <si>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</si>
  <si>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</si>
  <si>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</si>
  <si>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</si>
  <si>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</si>
  <si>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</si>
  <si>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</si>
  <si>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</si>
  <si>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</si>
  <si>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</si>
  <si>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</si>
  <si>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</si>
  <si>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</si>
  <si>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</si>
  <si>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</si>
  <si>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</si>
  <si>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</si>
  <si>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</si>
  <si>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</si>
  <si>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</si>
  <si>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</si>
  <si>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</si>
  <si>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</si>
  <si>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</si>
  <si>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</si>
  <si>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</si>
  <si>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</si>
  <si>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</si>
  <si>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</si>
  <si>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</si>
  <si>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</si>
  <si>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</si>
  <si>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</si>
  <si>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</si>
  <si>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</si>
  <si>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</si>
  <si>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</si>
  <si>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</si>
  <si>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</si>
  <si>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</si>
  <si>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</si>
  <si>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</si>
  <si>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</si>
  <si>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</si>
  <si>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</si>
  <si>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</si>
  <si>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</si>
  <si>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</si>
  <si>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</si>
  <si>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</si>
  <si>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</si>
  <si>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</si>
  <si>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</si>
  <si>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</si>
  <si>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</si>
  <si>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</si>
  <si>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</si>
  <si>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</si>
  <si>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</si>
  <si>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</si>
  <si>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</si>
  <si>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</si>
  <si>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</si>
  <si>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</si>
  <si>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</si>
  <si>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</si>
  <si>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</si>
  <si>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</si>
  <si>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</si>
  <si>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</si>
  <si>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</si>
  <si>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</si>
  <si>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</si>
  <si>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</si>
  <si>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</si>
  <si>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</si>
  <si>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</si>
  <si>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</si>
  <si>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</si>
  <si>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</si>
  <si>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</si>
  <si>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</si>
  <si>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</si>
  <si>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</si>
  <si>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</si>
  <si>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</si>
  <si>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</si>
  <si>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</si>
  <si>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</si>
  <si>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</si>
  <si>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</si>
  <si>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</si>
  <si>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</si>
  <si>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</si>
  <si>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</si>
  <si>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</si>
  <si>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</si>
  <si>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</si>
  <si>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</si>
  <si>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</si>
  <si>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</si>
  <si>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</si>
  <si>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</si>
  <si>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</si>
  <si>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</si>
  <si>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</si>
  <si>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</si>
  <si>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</si>
  <si>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</si>
  <si>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</si>
  <si>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</si>
  <si>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</si>
  <si>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</si>
  <si>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</si>
  <si>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</si>
  <si>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</si>
  <si>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</si>
  <si>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</si>
  <si>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</si>
  <si>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</si>
  <si>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</si>
  <si>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</si>
  <si>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</si>
  <si>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</si>
  <si>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</si>
  <si>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</si>
  <si>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</si>
  <si>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</si>
  <si>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</si>
  <si>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</si>
  <si>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</si>
  <si>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</si>
  <si>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</si>
  <si>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</si>
  <si>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</si>
  <si>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</si>
  <si>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</si>
  <si>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</si>
  <si>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</si>
  <si>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</si>
  <si>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</si>
  <si>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</si>
  <si>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</si>
  <si>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</si>
  <si>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</si>
  <si>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</si>
  <si>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</si>
  <si>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</si>
  <si>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</si>
  <si>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</si>
  <si>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</si>
  <si>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</si>
  <si>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</si>
  <si>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</si>
  <si>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</si>
  <si>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</si>
  <si>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</si>
  <si>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</si>
  <si>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</si>
  <si>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</si>
  <si>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</si>
  <si>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</si>
  <si>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</si>
  <si>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</si>
  <si>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</si>
  <si>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</si>
  <si>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</si>
  <si>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</si>
  <si>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</si>
  <si>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</si>
  <si>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</si>
  <si>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</si>
  <si>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</si>
  <si>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</si>
  <si>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</si>
  <si>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</si>
  <si>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</si>
  <si>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</si>
  <si>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</si>
  <si>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</si>
  <si>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</si>
  <si>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</si>
  <si>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</si>
  <si>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</si>
  <si>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</si>
  <si>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</si>
  <si>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</si>
  <si>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</si>
  <si>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</si>
  <si>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</si>
  <si>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</si>
  <si>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</si>
  <si>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</si>
  <si>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</si>
  <si>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</si>
  <si>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</si>
  <si>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</si>
  <si>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</si>
  <si>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</si>
  <si>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</si>
  <si>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</si>
  <si>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</si>
  <si>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</si>
  <si>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</si>
  <si>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</si>
  <si>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</si>
  <si>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</si>
  <si>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</si>
  <si>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</si>
  <si>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</si>
  <si>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</si>
  <si>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</si>
  <si>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</si>
  <si>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</si>
  <si>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</si>
  <si>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</si>
  <si>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</si>
  <si>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</si>
  <si>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</si>
  <si>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</si>
  <si>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</si>
  <si>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</si>
  <si>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</si>
  <si>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</si>
  <si>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</si>
  <si>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</si>
  <si>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</si>
  <si>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</si>
  <si>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</si>
  <si>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</si>
  <si>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</si>
  <si>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</si>
  <si>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</si>
  <si>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</si>
  <si>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</si>
  <si>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</si>
  <si>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</si>
  <si>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</si>
  <si>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</si>
  <si>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</si>
  <si>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</si>
  <si>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</si>
  <si>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</si>
  <si>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</si>
  <si>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</si>
  <si>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</si>
  <si>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</si>
  <si>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</si>
  <si>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</si>
  <si>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</si>
  <si>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</si>
  <si>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</si>
  <si>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</si>
  <si>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</si>
  <si>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</si>
  <si>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</si>
  <si>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</si>
  <si>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</si>
  <si>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</si>
  <si>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</si>
  <si>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</si>
  <si>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</si>
  <si>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</si>
  <si>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</si>
  <si>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</si>
  <si>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</si>
  <si>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</si>
  <si>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</si>
  <si>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</si>
  <si>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</si>
  <si>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</si>
  <si>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</si>
  <si>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</si>
  <si>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</si>
  <si>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</si>
  <si>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</si>
  <si>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</si>
  <si>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</si>
  <si>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</si>
  <si>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</si>
  <si>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</si>
  <si>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</si>
  <si>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</si>
  <si>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</si>
  <si>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</si>
  <si>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</si>
  <si>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</si>
  <si>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</si>
  <si>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</si>
  <si>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</si>
  <si>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</si>
  <si>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</si>
  <si>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</si>
  <si>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</si>
  <si>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</si>
  <si>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</si>
  <si>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</si>
  <si>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</si>
  <si>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</si>
  <si>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</si>
  <si>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</si>
  <si>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</si>
  <si>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</si>
  <si>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</si>
  <si>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</si>
  <si>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</si>
  <si>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</si>
  <si>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</si>
  <si>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</si>
  <si>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</si>
  <si>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</si>
  <si>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</si>
  <si>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</si>
  <si>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</si>
  <si>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</si>
  <si>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</si>
  <si>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</si>
  <si>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</si>
  <si>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</si>
  <si>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</si>
  <si>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</si>
  <si>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</si>
  <si>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</si>
  <si>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</si>
  <si>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</si>
  <si>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</si>
  <si>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</si>
  <si>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</si>
  <si>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</si>
  <si>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</si>
  <si>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</si>
  <si>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</si>
  <si>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</si>
  <si>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</si>
  <si>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</si>
  <si>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</si>
  <si>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</si>
  <si>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</si>
  <si>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</si>
  <si>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</si>
  <si>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</si>
  <si>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</si>
  <si>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</si>
  <si>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</si>
  <si>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</si>
  <si>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</si>
  <si>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</si>
  <si>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</si>
  <si>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</si>
  <si>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</si>
  <si>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</si>
  <si>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</si>
  <si>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</si>
  <si>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</si>
  <si>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</si>
  <si>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</si>
  <si>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</si>
  <si>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</si>
  <si>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</si>
  <si>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</si>
  <si>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</si>
  <si>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</si>
  <si>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</si>
  <si>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</si>
  <si>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</si>
  <si>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</si>
  <si>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</si>
  <si>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</si>
  <si>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</si>
  <si>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</si>
  <si>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</si>
  <si>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</si>
  <si>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</si>
  <si>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</si>
  <si>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</si>
  <si>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</si>
  <si>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</si>
  <si>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</si>
  <si>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</si>
  <si>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</si>
  <si>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</si>
  <si>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</si>
  <si>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</si>
  <si>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</si>
  <si>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</si>
  <si>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</si>
  <si>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</si>
  <si>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</si>
  <si>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</si>
  <si>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</si>
  <si>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</si>
  <si>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</si>
  <si>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</si>
  <si>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</si>
  <si>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</si>
  <si>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</si>
  <si>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</si>
  <si>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</si>
  <si>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</si>
  <si>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</si>
  <si>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</si>
  <si>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</si>
  <si>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</si>
  <si>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</si>
  <si>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</si>
  <si>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</si>
  <si>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</si>
  <si>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</si>
  <si>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</si>
  <si>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</si>
  <si>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</si>
  <si>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</si>
  <si>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</si>
  <si>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</si>
  <si>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</si>
  <si>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</si>
  <si>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</si>
  <si>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</si>
  <si>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</si>
  <si>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</si>
  <si>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</si>
  <si>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</si>
  <si>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</si>
  <si>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</si>
  <si>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</si>
  <si>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</si>
  <si>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</si>
  <si>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</si>
  <si>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</si>
  <si>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</si>
  <si>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</si>
  <si>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</si>
  <si>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</si>
  <si>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</si>
  <si>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</si>
  <si>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</si>
  <si>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</si>
  <si>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</si>
  <si>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</si>
  <si>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</si>
  <si>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</si>
  <si>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</si>
  <si>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</si>
  <si>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</si>
  <si>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</si>
  <si>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</si>
  <si>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</si>
  <si>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</si>
  <si>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</si>
  <si>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</si>
  <si>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</si>
  <si>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</si>
  <si>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</si>
  <si>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</si>
  <si>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</si>
  <si>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</si>
  <si>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</si>
  <si>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</si>
  <si>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</si>
  <si>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</si>
  <si>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</si>
  <si>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</si>
  <si>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</si>
  <si>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</si>
  <si>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</si>
  <si>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</si>
  <si>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</si>
  <si>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</si>
  <si>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</si>
  <si>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</si>
  <si>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</si>
  <si>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</si>
  <si>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</si>
  <si>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</si>
  <si>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</si>
  <si>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</si>
  <si>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</si>
  <si>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</si>
  <si>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</si>
  <si>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</si>
  <si>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</si>
  <si>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</si>
  <si>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</si>
  <si>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</si>
  <si>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</si>
  <si>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</si>
  <si>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</si>
  <si>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</si>
  <si>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</si>
  <si>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</si>
  <si>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</si>
  <si>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</si>
  <si>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</si>
  <si>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</si>
  <si>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</si>
  <si>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</si>
  <si>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</si>
  <si>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</si>
  <si>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</si>
  <si>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</si>
  <si>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</si>
  <si>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</si>
  <si>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</si>
  <si>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</si>
  <si>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</si>
  <si>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</si>
  <si>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</si>
  <si>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INSTITUTO MUNICIPAL DE PLANEACION DE IRAPUATO GUANAJUATO</t>
  </si>
  <si>
    <t>Al 31 de diciembre de 2025 y al 31 de marzo de 2026</t>
  </si>
  <si>
    <t>Del 1 de enero al 31 de marzo de 2026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</si>
  <si>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</si>
  <si>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</si>
  <si>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</si>
  <si>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</si>
  <si>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</si>
  <si>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r>
      <t xml:space="preserve">2021 </t>
    </r>
    <r>
      <rPr>
        <b/>
        <vertAlign val="superscript"/>
        <sz val="8.25"/>
        <color rgb="FF000000"/>
        <rFont val="Calibri"/>
      </rPr>
      <t>1</t>
    </r>
  </si>
  <si>
    <r>
      <t xml:space="preserve">2022 </t>
    </r>
    <r>
      <rPr>
        <b/>
        <vertAlign val="superscript"/>
        <sz val="8.25"/>
        <color rgb="FF000000"/>
        <rFont val="Calibri"/>
      </rPr>
      <t>1</t>
    </r>
  </si>
  <si>
    <r>
      <t xml:space="preserve">2023 </t>
    </r>
    <r>
      <rPr>
        <b/>
        <vertAlign val="superscript"/>
        <sz val="8.25"/>
        <color rgb="FF000000"/>
        <rFont val="Calibri"/>
      </rPr>
      <t>1</t>
    </r>
  </si>
  <si>
    <r>
      <t xml:space="preserve">2024 </t>
    </r>
    <r>
      <rPr>
        <b/>
        <vertAlign val="superscript"/>
        <sz val="8.25"/>
        <color rgb="FF000000"/>
        <rFont val="Calibri"/>
      </rPr>
      <t>1</t>
    </r>
  </si>
  <si>
    <r>
      <t xml:space="preserve">2025 </t>
    </r>
    <r>
      <rPr>
        <b/>
        <vertAlign val="superscript"/>
        <sz val="8.25"/>
        <color rgb="FF000000"/>
        <rFont val="Calibri"/>
      </rPr>
      <t>1</t>
    </r>
  </si>
  <si>
    <r>
      <t xml:space="preserve">2026 </t>
    </r>
    <r>
      <rPr>
        <b/>
        <vertAlign val="superscript"/>
        <sz val="8.25"/>
        <color rgb="FF000000"/>
        <rFont val="Calibri"/>
      </rPr>
      <t>2</t>
    </r>
  </si>
  <si>
    <r>
      <t xml:space="preserve">2026 </t>
    </r>
    <r>
      <rPr>
        <b/>
        <vertAlign val="superscript"/>
        <sz val="8.25"/>
        <color rgb="FF000000"/>
        <rFont val="Calibri"/>
      </rPr>
      <t>1</t>
    </r>
  </si>
  <si>
    <t>SUBROGADA AL IMSS</t>
  </si>
  <si>
    <t>INSTITUTO MUNICIPAL DE PLANEACIÓN DE IRAPUATO, GTO.
Formato de Ingresos Estatales ( Sistema de Alertas )
2026
(PESOS)</t>
  </si>
  <si>
    <t>Concepto (c)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</si>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</sst>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</cellStyleXfs>
  <cellXfs count="20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3" fontId="1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4" applyNumberFormat="1" applyFont="1" applyFill="1" applyBorder="1" applyAlignment="1" applyProtection="1">
      <alignment vertical="center"/>
      <protection locked="0"/>
    </xf>
    <xf numFmtId="165" fontId="1" fillId="0" borderId="14" xfId="4" applyNumberFormat="1" applyFont="1" applyFill="1" applyBorder="1" applyAlignment="1" applyProtection="1">
      <alignment vertical="center"/>
      <protection locked="0"/>
    </xf>
    <xf numFmtId="165" fontId="0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0" applyNumberForma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3" fontId="14" fillId="0" borderId="17" xfId="0" applyNumberFormat="1" applyFont="1" applyBorder="1" applyProtection="1">
      <protection locked="0"/>
    </xf>
    <xf numFmtId="3" fontId="15" fillId="0" borderId="17" xfId="0" applyNumberFormat="1" applyFont="1" applyBorder="1" applyAlignment="1">
      <alignment vertical="center"/>
    </xf>
    <xf numFmtId="0" fontId="19" fillId="0" borderId="0" xfId="6" applyFont="1"/>
    <xf numFmtId="0" fontId="18" fillId="4" borderId="0" xfId="6" applyFont="1" applyFill="1" applyAlignment="1">
      <alignment horizontal="center" vertical="center"/>
    </xf>
    <xf numFmtId="0" fontId="20" fillId="4" borderId="13" xfId="6" applyFont="1" applyFill="1" applyBorder="1"/>
    <xf numFmtId="0" fontId="18" fillId="4" borderId="15" xfId="6" applyFont="1" applyFill="1" applyBorder="1" applyAlignment="1">
      <alignment horizontal="center" vertical="top"/>
    </xf>
    <xf numFmtId="0" fontId="18" fillId="4" borderId="15" xfId="6" applyFont="1" applyFill="1" applyBorder="1" applyAlignment="1">
      <alignment horizontal="center" vertical="center"/>
    </xf>
    <xf numFmtId="0" fontId="18" fillId="4" borderId="15" xfId="6" applyFont="1" applyFill="1" applyBorder="1" applyAlignment="1">
      <alignment horizontal="center" vertical="center" wrapText="1"/>
    </xf>
    <xf numFmtId="0" fontId="19" fillId="0" borderId="4" xfId="6" applyFont="1" applyBorder="1" applyAlignment="1">
      <alignment horizontal="justify" vertical="center"/>
    </xf>
    <xf numFmtId="4" fontId="19" fillId="0" borderId="5" xfId="6" applyNumberFormat="1" applyFont="1" applyBorder="1" applyAlignment="1">
      <alignment vertical="center"/>
    </xf>
    <xf numFmtId="0" fontId="21" fillId="0" borderId="10" xfId="6" applyFont="1" applyBorder="1"/>
    <xf numFmtId="43" fontId="21" fillId="0" borderId="10" xfId="7" applyFont="1" applyBorder="1"/>
    <xf numFmtId="0" fontId="21" fillId="0" borderId="2" xfId="6" applyFont="1" applyBorder="1" applyAlignment="1">
      <alignment horizontal="left" vertical="center" indent="1"/>
    </xf>
    <xf numFmtId="43" fontId="21" fillId="0" borderId="2" xfId="7" applyFont="1" applyBorder="1"/>
    <xf numFmtId="0" fontId="22" fillId="0" borderId="2" xfId="6" applyFont="1" applyBorder="1" applyAlignment="1">
      <alignment horizontal="left" indent="2"/>
    </xf>
    <xf numFmtId="43" fontId="22" fillId="0" borderId="2" xfId="7" applyFont="1" applyBorder="1"/>
    <xf numFmtId="0" fontId="23" fillId="5" borderId="18" xfId="6" applyFont="1" applyFill="1" applyBorder="1" applyAlignment="1">
      <alignment horizontal="left" indent="3"/>
    </xf>
    <xf numFmtId="43" fontId="22" fillId="5" borderId="19" xfId="7" applyFont="1" applyFill="1" applyBorder="1"/>
    <xf numFmtId="0" fontId="23" fillId="5" borderId="19" xfId="6" applyFont="1" applyFill="1" applyBorder="1" applyAlignment="1">
      <alignment horizontal="left" indent="3"/>
    </xf>
    <xf numFmtId="0" fontId="22" fillId="0" borderId="2" xfId="6" applyFont="1" applyBorder="1" applyAlignment="1">
      <alignment horizontal="left" indent="1"/>
    </xf>
    <xf numFmtId="43" fontId="22" fillId="5" borderId="0" xfId="7" applyFont="1" applyFill="1" applyBorder="1"/>
    <xf numFmtId="0" fontId="23" fillId="5" borderId="20" xfId="6" applyFont="1" applyFill="1" applyBorder="1" applyAlignment="1">
      <alignment horizontal="left" indent="3"/>
    </xf>
    <xf numFmtId="43" fontId="22" fillId="5" borderId="10" xfId="7" applyFont="1" applyFill="1" applyBorder="1"/>
    <xf numFmtId="43" fontId="22" fillId="5" borderId="21" xfId="7" applyFont="1" applyFill="1" applyBorder="1"/>
    <xf numFmtId="0" fontId="23" fillId="5" borderId="22" xfId="6" applyFont="1" applyFill="1" applyBorder="1" applyAlignment="1">
      <alignment horizontal="left" indent="3"/>
    </xf>
    <xf numFmtId="43" fontId="22" fillId="5" borderId="22" xfId="7" applyFont="1" applyFill="1" applyBorder="1"/>
    <xf numFmtId="0" fontId="22" fillId="0" borderId="0" xfId="6" applyFont="1" applyAlignment="1">
      <alignment horizontal="left" indent="1"/>
    </xf>
    <xf numFmtId="0" fontId="22" fillId="0" borderId="0" xfId="6" applyFont="1"/>
    <xf numFmtId="0" fontId="21" fillId="0" borderId="23" xfId="7" applyNumberFormat="1" applyFont="1" applyBorder="1" applyAlignment="1">
      <alignment horizontal="center"/>
    </xf>
    <xf numFmtId="0" fontId="21" fillId="6" borderId="24" xfId="6" applyFont="1" applyFill="1" applyBorder="1"/>
    <xf numFmtId="43" fontId="21" fillId="6" borderId="24" xfId="7" applyFont="1" applyFill="1" applyBorder="1" applyAlignment="1">
      <alignment horizontal="center"/>
    </xf>
    <xf numFmtId="43" fontId="23" fillId="5" borderId="19" xfId="7" applyFont="1" applyFill="1" applyBorder="1" applyAlignment="1">
      <alignment horizontal="left" indent="3"/>
    </xf>
    <xf numFmtId="43" fontId="22" fillId="7" borderId="20" xfId="7" applyFont="1" applyFill="1" applyBorder="1"/>
    <xf numFmtId="43" fontId="22" fillId="0" borderId="0" xfId="7" applyFont="1"/>
    <xf numFmtId="0" fontId="21" fillId="0" borderId="0" xfId="6" applyFont="1"/>
    <xf numFmtId="0" fontId="23" fillId="0" borderId="19" xfId="6" applyFont="1" applyBorder="1" applyAlignment="1">
      <alignment horizontal="left" indent="3"/>
    </xf>
    <xf numFmtId="43" fontId="22" fillId="0" borderId="19" xfId="7" applyFont="1" applyFill="1" applyBorder="1"/>
    <xf numFmtId="43" fontId="22" fillId="7" borderId="0" xfId="7" applyFont="1" applyFill="1"/>
    <xf numFmtId="4" fontId="2" fillId="0" borderId="14" xfId="5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/>
    </xf>
    <xf numFmtId="0" fontId="18" fillId="4" borderId="3" xfId="6" applyFont="1" applyFill="1" applyBorder="1" applyAlignment="1">
      <alignment horizontal="center" vertical="center"/>
    </xf>
    <xf numFmtId="0" fontId="18" fillId="4" borderId="12" xfId="6" applyFont="1" applyFill="1" applyBorder="1" applyAlignment="1">
      <alignment horizontal="center" vertical="center"/>
    </xf>
  </cellXfs>
  <cellStyles count="8">
    <cellStyle name="Millares" xfId="4" builtinId="3"/>
    <cellStyle name="Millares 2" xfId="5" xr:uid="{9D3FB878-9554-4F4A-A7BC-252D4ACC6CA6}"/>
    <cellStyle name="Millares 3" xfId="7" xr:uid="{117F0A53-9F71-4F0E-8F64-B37A58A9ADDB}"/>
    <cellStyle name="Normal" xfId="0" builtinId="0"/>
    <cellStyle name="Normal 2" xfId="2" xr:uid="{89472E89-97AA-4EA8-B655-75A81CD8B415}"/>
    <cellStyle name="Normal 2 2" xfId="1" xr:uid="{EE78EA45-3A49-4CE2-BD84-81B4D99659E3}"/>
    <cellStyle name="Normal 3" xfId="6" xr:uid="{8BF85729-F102-4488-A8E1-0E9C13DBD587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UENTA%20PUBLICA-IMPLAN/2025-CUENTA%20PUBLICA-IMPLAN/2025-CTAPUB-IMPLAN/M15P-EF-DIGITALES%20-Cuenta%20Publica-2025/0361_IDF_MIRA_PLE_2500.xlsx" TargetMode="External"/><Relationship Id="rId2" Type="http://schemas.openxmlformats.org/officeDocument/2006/relationships/externalLinkPath" Target="file:///C:\Users\Sara%20Mendez\Documents\CUENTA%20PUBLICA-IMPLAN\2025-CUENTA%20PUBLICA-IMPLAN\2025-CTAPUB-IMPLAN\M15P-EF-DIGITALES%20-Cuenta%20Publica-2025\0361_IDF_MIRA_PLE_2500.xlsx" TargetMode="External"/><Relationship Id="rId1" Type="http://schemas.openxmlformats.org/officeDocument/2006/relationships/externalLinkPath" Target="/Users/Sara%20Mendez/Documents/CUENTA%20PUBLICA-IMPLAN/2025-CUENTA%20PUBLICA-IMPLAN/2025-CTAPUB-IMPLAN/M15P-EF-DIGITALES%20-Cuenta%20Publica-2025/0361_IDF_MIRA_PLE_25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ormato 1"/>
      <sheetName val="Formato 2"/>
      <sheetName val="Formato 3"/>
      <sheetName val="Formato 4"/>
      <sheetName val="Formato 5"/>
      <sheetName val="Formato 6 a)"/>
      <sheetName val="Formato 6 b)"/>
      <sheetName val="Formato 6 c)"/>
      <sheetName val="Formato 6 d)"/>
      <sheetName val="Formato 7 a)"/>
      <sheetName val="Formato 7 b)"/>
      <sheetName val="Formato 7 c)"/>
      <sheetName val="Formato 7 d)"/>
      <sheetName val="Formato 8"/>
      <sheetName val="FA"/>
      <sheetName val="7a"/>
      <sheetName val="7b"/>
      <sheetName val="7c"/>
      <sheetName val="7d"/>
      <sheetName val="F8_IEA"/>
    </sheetNames>
    <sheetDataSet>
      <sheetData sheetId="0"/>
      <sheetData sheetId="1"/>
      <sheetData sheetId="2"/>
      <sheetData sheetId="3"/>
      <sheetData sheetId="4">
        <row r="34">
          <cell r="E34">
            <v>29060264.420000002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zoomScale="75" zoomScaleNormal="75" workbookViewId="0">
      <selection activeCell="F83" sqref="A1:F83"/>
    </sheetView>
  </sheetViews>
  <sheetFormatPr baseColWidth="10" defaultColWidth="11" defaultRowHeight="14.6" x14ac:dyDescent="0.4"/>
  <cols>
    <col min="1" max="1" width="96.3828125" customWidth="1"/>
    <col min="2" max="3" width="15.53515625" customWidth="1"/>
    <col min="4" max="4" width="98.69140625" bestFit="1" customWidth="1"/>
    <col min="5" max="6" width="15.53515625" customWidth="1"/>
  </cols>
  <sheetData>
    <row r="1" spans="1:6" x14ac:dyDescent="0.4">
      <c r="A1" s="174" t="s">
        <v>0</v>
      </c>
      <c r="B1" s="175"/>
      <c r="C1" s="175"/>
      <c r="D1" s="175"/>
      <c r="E1" s="175"/>
      <c r="F1" s="176"/>
    </row>
    <row r="2" spans="1:6" ht="15" customHeight="1" x14ac:dyDescent="0.4">
      <c r="A2" s="177" t="s">
        <v>545</v>
      </c>
      <c r="B2" s="178"/>
      <c r="C2" s="178"/>
      <c r="D2" s="178"/>
      <c r="E2" s="178"/>
      <c r="F2" s="179"/>
    </row>
    <row r="3" spans="1:6" ht="15" customHeight="1" x14ac:dyDescent="0.4">
      <c r="A3" s="180" t="s">
        <v>1</v>
      </c>
      <c r="B3" s="181"/>
      <c r="C3" s="181"/>
      <c r="D3" s="181"/>
      <c r="E3" s="181"/>
      <c r="F3" s="182"/>
    </row>
    <row r="4" spans="1:6" ht="13" customHeight="1" x14ac:dyDescent="0.4">
      <c r="A4" s="180" t="s">
        <v>546</v>
      </c>
      <c r="B4" s="181"/>
      <c r="C4" s="181"/>
      <c r="D4" s="181"/>
      <c r="E4" s="181"/>
      <c r="F4" s="182"/>
    </row>
    <row r="5" spans="1:6" ht="13" customHeight="1" x14ac:dyDescent="0.4">
      <c r="A5" s="183" t="s">
        <v>2</v>
      </c>
      <c r="B5" s="184"/>
      <c r="C5" s="184"/>
      <c r="D5" s="184"/>
      <c r="E5" s="184"/>
      <c r="F5" s="185"/>
    </row>
    <row r="6" spans="1:6" ht="41.5" customHeight="1" x14ac:dyDescent="0.4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3" customHeight="1" x14ac:dyDescent="0.4">
      <c r="A7" s="37" t="s">
        <v>6</v>
      </c>
      <c r="B7" s="38"/>
      <c r="C7" s="38"/>
      <c r="D7" s="37" t="s">
        <v>7</v>
      </c>
      <c r="E7" s="38"/>
      <c r="F7" s="38"/>
    </row>
    <row r="8" spans="1:6" x14ac:dyDescent="0.4">
      <c r="A8" s="2" t="s">
        <v>8</v>
      </c>
      <c r="B8" s="39"/>
      <c r="C8" s="39"/>
      <c r="D8" s="2" t="s">
        <v>9</v>
      </c>
      <c r="E8" s="39"/>
      <c r="F8" s="39"/>
    </row>
    <row r="9" spans="1:6" x14ac:dyDescent="0.4">
      <c r="A9" s="40" t="s">
        <v>10</v>
      </c>
      <c r="B9" s="41">
        <f>SUM(B10:B16)</f>
        <v>12486053.550000001</v>
      </c>
      <c r="C9" s="41">
        <f>SUM(C10:C16)</f>
        <v>10023904.890000001</v>
      </c>
      <c r="D9" s="40" t="s">
        <v>11</v>
      </c>
      <c r="E9" s="41">
        <f>SUM(E10:E18)</f>
        <v>241408.44999999998</v>
      </c>
      <c r="F9" s="41">
        <f>SUM(F10:F18)</f>
        <v>1794028.95</v>
      </c>
    </row>
    <row r="10" spans="1:6" x14ac:dyDescent="0.4">
      <c r="A10" s="42" t="s">
        <v>12</v>
      </c>
      <c r="B10" s="41">
        <v>0</v>
      </c>
      <c r="C10" s="41">
        <v>0</v>
      </c>
      <c r="D10" s="42" t="s">
        <v>13</v>
      </c>
      <c r="E10" s="41">
        <v>0</v>
      </c>
      <c r="F10" s="41">
        <v>0</v>
      </c>
    </row>
    <row r="11" spans="1:6" x14ac:dyDescent="0.4">
      <c r="A11" s="42" t="s">
        <v>14</v>
      </c>
      <c r="B11" s="41">
        <v>12486053.550000001</v>
      </c>
      <c r="C11" s="41">
        <v>10023904.890000001</v>
      </c>
      <c r="D11" s="42" t="s">
        <v>15</v>
      </c>
      <c r="E11" s="41">
        <v>4999.6899999999996</v>
      </c>
      <c r="F11" s="41">
        <v>1272891.25</v>
      </c>
    </row>
    <row r="12" spans="1:6" x14ac:dyDescent="0.4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4">
      <c r="A13" s="42" t="s">
        <v>18</v>
      </c>
      <c r="B13" s="41">
        <v>0</v>
      </c>
      <c r="C13" s="41">
        <v>0</v>
      </c>
      <c r="D13" s="42" t="s">
        <v>19</v>
      </c>
      <c r="E13" s="41">
        <v>0</v>
      </c>
      <c r="F13" s="41">
        <v>0</v>
      </c>
    </row>
    <row r="14" spans="1:6" x14ac:dyDescent="0.4">
      <c r="A14" s="42" t="s">
        <v>20</v>
      </c>
      <c r="B14" s="41">
        <v>0</v>
      </c>
      <c r="C14" s="41">
        <v>0</v>
      </c>
      <c r="D14" s="42" t="s">
        <v>21</v>
      </c>
      <c r="E14" s="41">
        <v>0</v>
      </c>
      <c r="F14" s="41">
        <v>0</v>
      </c>
    </row>
    <row r="15" spans="1:6" x14ac:dyDescent="0.4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4">
      <c r="A16" s="42" t="s">
        <v>24</v>
      </c>
      <c r="B16" s="41">
        <v>0</v>
      </c>
      <c r="C16" s="41">
        <v>0</v>
      </c>
      <c r="D16" s="42" t="s">
        <v>25</v>
      </c>
      <c r="E16" s="41">
        <v>236382.99</v>
      </c>
      <c r="F16" s="41">
        <v>510841.93</v>
      </c>
    </row>
    <row r="17" spans="1:6" x14ac:dyDescent="0.4">
      <c r="A17" s="40" t="s">
        <v>26</v>
      </c>
      <c r="B17" s="41">
        <f>SUM(B18:B24)</f>
        <v>46558.52</v>
      </c>
      <c r="C17" s="41">
        <f>SUM(C18:C24)</f>
        <v>45058.52</v>
      </c>
      <c r="D17" s="42" t="s">
        <v>27</v>
      </c>
      <c r="E17" s="41">
        <v>0</v>
      </c>
      <c r="F17" s="41">
        <v>0</v>
      </c>
    </row>
    <row r="18" spans="1:6" x14ac:dyDescent="0.4">
      <c r="A18" s="42" t="s">
        <v>28</v>
      </c>
      <c r="B18" s="41">
        <v>0</v>
      </c>
      <c r="C18" s="41">
        <v>0</v>
      </c>
      <c r="D18" s="42" t="s">
        <v>29</v>
      </c>
      <c r="E18" s="41">
        <v>25.77</v>
      </c>
      <c r="F18" s="41">
        <v>10295.77</v>
      </c>
    </row>
    <row r="19" spans="1:6" x14ac:dyDescent="0.4">
      <c r="A19" s="42" t="s">
        <v>30</v>
      </c>
      <c r="B19" s="41">
        <v>44210</v>
      </c>
      <c r="C19" s="41">
        <v>44210</v>
      </c>
      <c r="D19" s="40" t="s">
        <v>31</v>
      </c>
      <c r="E19" s="41">
        <f>SUM(E20:E22)</f>
        <v>0</v>
      </c>
      <c r="F19" s="41">
        <f>SUM(F20:F22)</f>
        <v>0</v>
      </c>
    </row>
    <row r="20" spans="1:6" x14ac:dyDescent="0.4">
      <c r="A20" s="42" t="s">
        <v>32</v>
      </c>
      <c r="B20" s="41">
        <v>748</v>
      </c>
      <c r="C20" s="41">
        <v>748</v>
      </c>
      <c r="D20" s="42" t="s">
        <v>33</v>
      </c>
      <c r="E20" s="41">
        <v>0</v>
      </c>
      <c r="F20" s="41">
        <v>0</v>
      </c>
    </row>
    <row r="21" spans="1:6" x14ac:dyDescent="0.4">
      <c r="A21" s="42" t="s">
        <v>34</v>
      </c>
      <c r="B21" s="41">
        <v>0</v>
      </c>
      <c r="C21" s="41">
        <v>0</v>
      </c>
      <c r="D21" s="42" t="s">
        <v>35</v>
      </c>
      <c r="E21" s="41">
        <v>0</v>
      </c>
      <c r="F21" s="41">
        <v>0</v>
      </c>
    </row>
    <row r="22" spans="1:6" x14ac:dyDescent="0.4">
      <c r="A22" s="42" t="s">
        <v>36</v>
      </c>
      <c r="B22" s="41">
        <v>1600</v>
      </c>
      <c r="C22" s="41">
        <v>100</v>
      </c>
      <c r="D22" s="42" t="s">
        <v>37</v>
      </c>
      <c r="E22" s="41">
        <v>0</v>
      </c>
      <c r="F22" s="41">
        <v>0</v>
      </c>
    </row>
    <row r="23" spans="1:6" x14ac:dyDescent="0.4">
      <c r="A23" s="42" t="s">
        <v>38</v>
      </c>
      <c r="B23" s="41">
        <v>0</v>
      </c>
      <c r="C23" s="41">
        <v>0</v>
      </c>
      <c r="D23" s="40" t="s">
        <v>39</v>
      </c>
      <c r="E23" s="41">
        <f>E24+E25</f>
        <v>0</v>
      </c>
      <c r="F23" s="41">
        <f>F24+F25</f>
        <v>0</v>
      </c>
    </row>
    <row r="24" spans="1:6" x14ac:dyDescent="0.4">
      <c r="A24" s="42" t="s">
        <v>40</v>
      </c>
      <c r="B24" s="41">
        <v>0.52</v>
      </c>
      <c r="C24" s="41">
        <v>0.52</v>
      </c>
      <c r="D24" s="42" t="s">
        <v>41</v>
      </c>
      <c r="E24" s="41">
        <v>0</v>
      </c>
      <c r="F24" s="41">
        <v>0</v>
      </c>
    </row>
    <row r="25" spans="1:6" x14ac:dyDescent="0.4">
      <c r="A25" s="40" t="s">
        <v>42</v>
      </c>
      <c r="B25" s="41">
        <f>SUM(B26:B30)</f>
        <v>198894</v>
      </c>
      <c r="C25" s="41">
        <f>SUM(C26:C30)</f>
        <v>198534</v>
      </c>
      <c r="D25" s="42" t="s">
        <v>43</v>
      </c>
      <c r="E25" s="41">
        <v>0</v>
      </c>
      <c r="F25" s="41">
        <v>0</v>
      </c>
    </row>
    <row r="26" spans="1:6" x14ac:dyDescent="0.4">
      <c r="A26" s="42" t="s">
        <v>44</v>
      </c>
      <c r="B26" s="41">
        <v>198534</v>
      </c>
      <c r="C26" s="41">
        <v>198534</v>
      </c>
      <c r="D26" s="40" t="s">
        <v>45</v>
      </c>
      <c r="E26" s="41">
        <v>0</v>
      </c>
      <c r="F26" s="41">
        <v>0</v>
      </c>
    </row>
    <row r="27" spans="1:6" x14ac:dyDescent="0.4">
      <c r="A27" s="42" t="s">
        <v>46</v>
      </c>
      <c r="B27" s="41">
        <v>0</v>
      </c>
      <c r="C27" s="41">
        <v>0</v>
      </c>
      <c r="D27" s="40" t="s">
        <v>47</v>
      </c>
      <c r="E27" s="41">
        <f>SUM(E28:E30)</f>
        <v>0</v>
      </c>
      <c r="F27" s="41">
        <f>SUM(F28:F30)</f>
        <v>0</v>
      </c>
    </row>
    <row r="28" spans="1:6" x14ac:dyDescent="0.4">
      <c r="A28" s="42" t="s">
        <v>48</v>
      </c>
      <c r="B28" s="41">
        <v>360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4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4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4">
      <c r="A31" s="40" t="s">
        <v>54</v>
      </c>
      <c r="B31" s="41">
        <f>SUM(B32:B36)</f>
        <v>0</v>
      </c>
      <c r="C31" s="41">
        <f>SUM(C32:C36)</f>
        <v>0</v>
      </c>
      <c r="D31" s="40" t="s">
        <v>55</v>
      </c>
      <c r="E31" s="41">
        <f>SUM(E32:E37)</f>
        <v>0</v>
      </c>
      <c r="F31" s="41">
        <f>SUM(F32:F37)</f>
        <v>0</v>
      </c>
    </row>
    <row r="32" spans="1:6" x14ac:dyDescent="0.4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5" customHeight="1" x14ac:dyDescent="0.4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5" customHeight="1" x14ac:dyDescent="0.4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5" customHeight="1" x14ac:dyDescent="0.4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5" customHeight="1" x14ac:dyDescent="0.4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5" customHeight="1" x14ac:dyDescent="0.4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4">
      <c r="A38" s="40" t="s">
        <v>68</v>
      </c>
      <c r="B38" s="41">
        <f>SUM(B39:B40)</f>
        <v>0</v>
      </c>
      <c r="C38" s="41">
        <f>SUM(C39:C40)</f>
        <v>0</v>
      </c>
      <c r="D38" s="40" t="s">
        <v>69</v>
      </c>
      <c r="E38" s="41">
        <f>SUM(E39:E41)</f>
        <v>208089.09</v>
      </c>
      <c r="F38" s="41">
        <f>SUM(F39:F41)</f>
        <v>0</v>
      </c>
    </row>
    <row r="39" spans="1:6" x14ac:dyDescent="0.4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4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4">
      <c r="A41" s="40" t="s">
        <v>74</v>
      </c>
      <c r="B41" s="41">
        <f>SUM(B42:B45)</f>
        <v>0</v>
      </c>
      <c r="C41" s="41">
        <f>SUM(C42:C45)</f>
        <v>0</v>
      </c>
      <c r="D41" s="42" t="s">
        <v>75</v>
      </c>
      <c r="E41" s="41">
        <v>208089.09</v>
      </c>
      <c r="F41" s="41">
        <v>0</v>
      </c>
    </row>
    <row r="42" spans="1:6" x14ac:dyDescent="0.4">
      <c r="A42" s="42" t="s">
        <v>76</v>
      </c>
      <c r="B42" s="41">
        <v>0</v>
      </c>
      <c r="C42" s="41">
        <v>0</v>
      </c>
      <c r="D42" s="40" t="s">
        <v>77</v>
      </c>
      <c r="E42" s="41">
        <f>SUM(E43:E45)</f>
        <v>0</v>
      </c>
      <c r="F42" s="41">
        <f>SUM(F43:F45)</f>
        <v>0</v>
      </c>
    </row>
    <row r="43" spans="1:6" x14ac:dyDescent="0.4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4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4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4">
      <c r="A46" s="39"/>
      <c r="B46" s="43"/>
      <c r="C46" s="43"/>
      <c r="D46" s="39"/>
      <c r="E46" s="43"/>
      <c r="F46" s="43"/>
    </row>
    <row r="47" spans="1:6" x14ac:dyDescent="0.4">
      <c r="A47" s="3" t="s">
        <v>84</v>
      </c>
      <c r="B47" s="4">
        <f>B9+B17+B25+B31+B37+B38+B41</f>
        <v>12731506.07</v>
      </c>
      <c r="C47" s="4">
        <f>C9+C17+C25+C31+C37+C38+C41</f>
        <v>10267497.41</v>
      </c>
      <c r="D47" s="2" t="s">
        <v>85</v>
      </c>
      <c r="E47" s="4">
        <f>E9+E19+E23+E26+E27+E31+E38+E42</f>
        <v>449497.54</v>
      </c>
      <c r="F47" s="4">
        <f>F9+F19+F23+F26+F27+F31+F38+F42</f>
        <v>1794028.95</v>
      </c>
    </row>
    <row r="48" spans="1:6" x14ac:dyDescent="0.4">
      <c r="A48" s="39"/>
      <c r="B48" s="43"/>
      <c r="C48" s="43"/>
      <c r="D48" s="39"/>
      <c r="E48" s="43"/>
      <c r="F48" s="43"/>
    </row>
    <row r="49" spans="1:6" x14ac:dyDescent="0.4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4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4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4">
      <c r="A52" s="40" t="s">
        <v>92</v>
      </c>
      <c r="B52" s="41">
        <v>0</v>
      </c>
      <c r="C52" s="41">
        <v>0</v>
      </c>
      <c r="D52" s="40" t="s">
        <v>93</v>
      </c>
      <c r="E52" s="41">
        <v>0</v>
      </c>
      <c r="F52" s="41">
        <v>0</v>
      </c>
    </row>
    <row r="53" spans="1:6" x14ac:dyDescent="0.4">
      <c r="A53" s="40" t="s">
        <v>94</v>
      </c>
      <c r="B53" s="41">
        <v>9520308.4700000007</v>
      </c>
      <c r="C53" s="41">
        <v>9520308.4700000007</v>
      </c>
      <c r="D53" s="40" t="s">
        <v>95</v>
      </c>
      <c r="E53" s="41">
        <v>0</v>
      </c>
      <c r="F53" s="41">
        <v>0</v>
      </c>
    </row>
    <row r="54" spans="1:6" x14ac:dyDescent="0.4">
      <c r="A54" s="40" t="s">
        <v>96</v>
      </c>
      <c r="B54" s="41">
        <v>1841057.06</v>
      </c>
      <c r="C54" s="41">
        <v>1841057.06</v>
      </c>
      <c r="D54" s="40" t="s">
        <v>97</v>
      </c>
      <c r="E54" s="41">
        <v>0</v>
      </c>
      <c r="F54" s="41">
        <v>0</v>
      </c>
    </row>
    <row r="55" spans="1:6" x14ac:dyDescent="0.4">
      <c r="A55" s="40" t="s">
        <v>98</v>
      </c>
      <c r="B55" s="41">
        <v>-7117638.2300000004</v>
      </c>
      <c r="C55" s="41">
        <v>-6712284.8200000003</v>
      </c>
      <c r="D55" s="44" t="s">
        <v>99</v>
      </c>
      <c r="E55" s="41">
        <v>0</v>
      </c>
      <c r="F55" s="41">
        <v>0</v>
      </c>
    </row>
    <row r="56" spans="1:6" x14ac:dyDescent="0.4">
      <c r="A56" s="40" t="s">
        <v>100</v>
      </c>
      <c r="B56" s="41">
        <v>0</v>
      </c>
      <c r="C56" s="41">
        <v>0</v>
      </c>
      <c r="D56" s="39"/>
      <c r="E56" s="43"/>
      <c r="F56" s="43"/>
    </row>
    <row r="57" spans="1:6" x14ac:dyDescent="0.4">
      <c r="A57" s="40" t="s">
        <v>101</v>
      </c>
      <c r="B57" s="41">
        <v>0</v>
      </c>
      <c r="C57" s="41">
        <v>0</v>
      </c>
      <c r="D57" s="2" t="s">
        <v>102</v>
      </c>
      <c r="E57" s="4">
        <f>SUM(E50:E55)</f>
        <v>0</v>
      </c>
      <c r="F57" s="4">
        <f>SUM(F50:F55)</f>
        <v>0</v>
      </c>
    </row>
    <row r="58" spans="1:6" x14ac:dyDescent="0.4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4">
      <c r="A59" s="39"/>
      <c r="B59" s="43"/>
      <c r="C59" s="43"/>
      <c r="D59" s="2" t="s">
        <v>104</v>
      </c>
      <c r="E59" s="4">
        <f>E47+E57</f>
        <v>449497.54</v>
      </c>
      <c r="F59" s="4">
        <f>F47+F57</f>
        <v>1794028.95</v>
      </c>
    </row>
    <row r="60" spans="1:6" x14ac:dyDescent="0.4">
      <c r="A60" s="3" t="s">
        <v>105</v>
      </c>
      <c r="B60" s="4">
        <f>SUM(B50:B58)</f>
        <v>4243727.3000000007</v>
      </c>
      <c r="C60" s="4">
        <f>SUM(C50:C58)</f>
        <v>4649080.7100000009</v>
      </c>
      <c r="D60" s="39"/>
      <c r="E60" s="43"/>
      <c r="F60" s="43"/>
    </row>
    <row r="61" spans="1:6" x14ac:dyDescent="0.4">
      <c r="A61" s="39"/>
      <c r="B61" s="43"/>
      <c r="C61" s="43"/>
      <c r="D61" s="45" t="s">
        <v>106</v>
      </c>
      <c r="E61" s="43"/>
      <c r="F61" s="43"/>
    </row>
    <row r="62" spans="1:6" x14ac:dyDescent="0.4">
      <c r="A62" s="3" t="s">
        <v>107</v>
      </c>
      <c r="B62" s="4">
        <f>SUM(B47+B60)</f>
        <v>16975233.370000001</v>
      </c>
      <c r="C62" s="4">
        <f>SUM(C47+C60)</f>
        <v>14916578.120000001</v>
      </c>
      <c r="D62" s="39"/>
      <c r="E62" s="43"/>
      <c r="F62" s="43"/>
    </row>
    <row r="63" spans="1:6" x14ac:dyDescent="0.4">
      <c r="A63" s="39"/>
      <c r="B63" s="39"/>
      <c r="C63" s="39"/>
      <c r="D63" s="46" t="s">
        <v>108</v>
      </c>
      <c r="E63" s="41">
        <f>SUM(E64:E66)</f>
        <v>75000</v>
      </c>
      <c r="F63" s="41">
        <f>SUM(F64:F66)</f>
        <v>75000</v>
      </c>
    </row>
    <row r="64" spans="1:6" x14ac:dyDescent="0.4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4">
      <c r="A65" s="39"/>
      <c r="B65" s="39"/>
      <c r="C65" s="39"/>
      <c r="D65" s="44" t="s">
        <v>110</v>
      </c>
      <c r="E65" s="41">
        <v>75000</v>
      </c>
      <c r="F65" s="41">
        <v>75000</v>
      </c>
    </row>
    <row r="66" spans="1:6" x14ac:dyDescent="0.4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4">
      <c r="A67" s="39"/>
      <c r="B67" s="39"/>
      <c r="C67" s="39"/>
      <c r="D67" s="39"/>
      <c r="E67" s="43"/>
      <c r="F67" s="43"/>
    </row>
    <row r="68" spans="1:6" x14ac:dyDescent="0.4">
      <c r="A68" s="39"/>
      <c r="B68" s="39"/>
      <c r="C68" s="39"/>
      <c r="D68" s="46" t="s">
        <v>112</v>
      </c>
      <c r="E68" s="41">
        <f>SUM(E69:E73)</f>
        <v>16450735.83</v>
      </c>
      <c r="F68" s="41">
        <f>SUM(F69:F73)</f>
        <v>13047549.17</v>
      </c>
    </row>
    <row r="69" spans="1:6" x14ac:dyDescent="0.4">
      <c r="A69" s="47"/>
      <c r="B69" s="39"/>
      <c r="C69" s="39"/>
      <c r="D69" s="40" t="s">
        <v>113</v>
      </c>
      <c r="E69" s="41">
        <v>3403186.66</v>
      </c>
      <c r="F69" s="41">
        <v>3741710.14</v>
      </c>
    </row>
    <row r="70" spans="1:6" x14ac:dyDescent="0.4">
      <c r="A70" s="47"/>
      <c r="B70" s="39"/>
      <c r="C70" s="39"/>
      <c r="D70" s="40" t="s">
        <v>114</v>
      </c>
      <c r="E70" s="41">
        <v>13047549.17</v>
      </c>
      <c r="F70" s="41">
        <v>9305839.0299999993</v>
      </c>
    </row>
    <row r="71" spans="1:6" x14ac:dyDescent="0.4">
      <c r="A71" s="47"/>
      <c r="B71" s="39"/>
      <c r="C71" s="39"/>
      <c r="D71" s="40" t="s">
        <v>115</v>
      </c>
      <c r="E71" s="41">
        <v>0</v>
      </c>
      <c r="F71" s="41">
        <v>0</v>
      </c>
    </row>
    <row r="72" spans="1:6" x14ac:dyDescent="0.4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4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4">
      <c r="A74" s="47"/>
      <c r="B74" s="39"/>
      <c r="C74" s="39"/>
      <c r="D74" s="39"/>
      <c r="E74" s="43"/>
      <c r="F74" s="43"/>
    </row>
    <row r="75" spans="1:6" x14ac:dyDescent="0.4">
      <c r="A75" s="47"/>
      <c r="B75" s="39"/>
      <c r="C75" s="39"/>
      <c r="D75" s="46" t="s">
        <v>118</v>
      </c>
      <c r="E75" s="41">
        <f>E76+E77</f>
        <v>0</v>
      </c>
      <c r="F75" s="41">
        <f>F76+F77</f>
        <v>0</v>
      </c>
    </row>
    <row r="76" spans="1:6" x14ac:dyDescent="0.4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4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4">
      <c r="A78" s="47"/>
      <c r="B78" s="39"/>
      <c r="C78" s="39"/>
      <c r="D78" s="39"/>
      <c r="E78" s="43"/>
      <c r="F78" s="43"/>
    </row>
    <row r="79" spans="1:6" x14ac:dyDescent="0.4">
      <c r="A79" s="47"/>
      <c r="B79" s="39"/>
      <c r="C79" s="39"/>
      <c r="D79" s="2" t="s">
        <v>121</v>
      </c>
      <c r="E79" s="4">
        <f>E63+E68+E75</f>
        <v>16525735.83</v>
      </c>
      <c r="F79" s="4">
        <f>F63+F68+F75</f>
        <v>13122549.17</v>
      </c>
    </row>
    <row r="80" spans="1:6" x14ac:dyDescent="0.4">
      <c r="A80" s="47"/>
      <c r="B80" s="39"/>
      <c r="C80" s="39"/>
      <c r="D80" s="39"/>
      <c r="E80" s="43"/>
      <c r="F80" s="43"/>
    </row>
    <row r="81" spans="1:6" x14ac:dyDescent="0.4">
      <c r="A81" s="47"/>
      <c r="B81" s="39"/>
      <c r="C81" s="39"/>
      <c r="D81" s="2" t="s">
        <v>122</v>
      </c>
      <c r="E81" s="4">
        <f>E59+E79</f>
        <v>16975233.370000001</v>
      </c>
      <c r="F81" s="4">
        <f>F59+F79</f>
        <v>14916578.119999999</v>
      </c>
    </row>
    <row r="82" spans="1:6" x14ac:dyDescent="0.4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1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zoomScale="75" zoomScaleNormal="75" workbookViewId="0">
      <selection activeCell="H47" sqref="A1:H47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3046875" customWidth="1"/>
  </cols>
  <sheetData>
    <row r="1" spans="1:8" x14ac:dyDescent="0.4">
      <c r="A1" s="174" t="s">
        <v>123</v>
      </c>
      <c r="B1" s="175"/>
      <c r="C1" s="175"/>
      <c r="D1" s="175"/>
      <c r="E1" s="175"/>
      <c r="F1" s="175"/>
      <c r="G1" s="175"/>
      <c r="H1" s="176"/>
    </row>
    <row r="2" spans="1:8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9"/>
    </row>
    <row r="3" spans="1:8" ht="15" customHeight="1" x14ac:dyDescent="0.4">
      <c r="A3" s="180" t="s">
        <v>124</v>
      </c>
      <c r="B3" s="181"/>
      <c r="C3" s="181"/>
      <c r="D3" s="181"/>
      <c r="E3" s="181"/>
      <c r="F3" s="181"/>
      <c r="G3" s="181"/>
      <c r="H3" s="182"/>
    </row>
    <row r="4" spans="1:8" ht="15" customHeight="1" x14ac:dyDescent="0.4">
      <c r="A4" s="180" t="s">
        <v>547</v>
      </c>
      <c r="B4" s="181"/>
      <c r="C4" s="181"/>
      <c r="D4" s="181"/>
      <c r="E4" s="181"/>
      <c r="F4" s="181"/>
      <c r="G4" s="181"/>
      <c r="H4" s="182"/>
    </row>
    <row r="5" spans="1:8" x14ac:dyDescent="0.4">
      <c r="A5" s="183" t="s">
        <v>2</v>
      </c>
      <c r="B5" s="184"/>
      <c r="C5" s="184"/>
      <c r="D5" s="184"/>
      <c r="E5" s="184"/>
      <c r="F5" s="184"/>
      <c r="G5" s="184"/>
      <c r="H5" s="185"/>
    </row>
    <row r="6" spans="1:8" ht="41.5" customHeight="1" x14ac:dyDescent="0.4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4">
      <c r="A7" s="85"/>
      <c r="B7" s="86"/>
      <c r="C7" s="86"/>
      <c r="D7" s="86"/>
      <c r="E7" s="86"/>
      <c r="F7" s="86"/>
      <c r="G7" s="86"/>
      <c r="H7" s="86"/>
    </row>
    <row r="8" spans="1:8" x14ac:dyDescent="0.4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4">
      <c r="A9" s="87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4">
      <c r="A10" s="88" t="s">
        <v>134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4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4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4">
      <c r="A13" s="87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4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4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4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4">
      <c r="A17" s="90"/>
      <c r="B17" s="74"/>
      <c r="C17" s="74"/>
      <c r="D17" s="74"/>
      <c r="E17" s="74"/>
      <c r="F17" s="74"/>
      <c r="G17" s="74"/>
      <c r="H17" s="74"/>
    </row>
    <row r="18" spans="1:8" x14ac:dyDescent="0.4">
      <c r="A18" s="8" t="s">
        <v>141</v>
      </c>
      <c r="B18" s="4">
        <v>1794028.95</v>
      </c>
      <c r="C18" s="91">
        <v>0</v>
      </c>
      <c r="D18" s="91">
        <v>0</v>
      </c>
      <c r="E18" s="91">
        <v>0</v>
      </c>
      <c r="F18" s="4">
        <v>449497.54</v>
      </c>
      <c r="G18" s="91"/>
      <c r="H18" s="91"/>
    </row>
    <row r="19" spans="1:8" ht="16.5" customHeight="1" x14ac:dyDescent="0.4">
      <c r="A19" s="90"/>
      <c r="B19" s="74"/>
      <c r="C19" s="74"/>
      <c r="D19" s="74"/>
      <c r="E19" s="74"/>
      <c r="F19" s="74"/>
      <c r="G19" s="74"/>
      <c r="H19" s="74"/>
    </row>
    <row r="20" spans="1:8" ht="14.5" customHeight="1" x14ac:dyDescent="0.4">
      <c r="A20" s="8" t="s">
        <v>142</v>
      </c>
      <c r="B20" s="4">
        <v>1794028.95</v>
      </c>
      <c r="C20" s="4">
        <v>0</v>
      </c>
      <c r="D20" s="4">
        <v>0</v>
      </c>
      <c r="E20" s="4">
        <v>0</v>
      </c>
      <c r="F20" s="4">
        <v>449497.54</v>
      </c>
      <c r="G20" s="4">
        <v>0</v>
      </c>
      <c r="H20" s="4">
        <v>0</v>
      </c>
    </row>
    <row r="21" spans="1:8" ht="16.5" customHeight="1" x14ac:dyDescent="0.4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4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4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4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4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4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4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4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4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4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4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4">
      <c r="A32" s="54"/>
    </row>
    <row r="33" spans="1:8" ht="14.5" customHeight="1" x14ac:dyDescent="0.4">
      <c r="A33" s="186" t="s">
        <v>152</v>
      </c>
      <c r="B33" s="186"/>
      <c r="C33" s="186"/>
      <c r="D33" s="186"/>
      <c r="E33" s="186"/>
      <c r="F33" s="186"/>
      <c r="G33" s="186"/>
      <c r="H33" s="186"/>
    </row>
    <row r="34" spans="1:8" ht="14.5" customHeight="1" x14ac:dyDescent="0.4">
      <c r="A34" s="186"/>
      <c r="B34" s="186"/>
      <c r="C34" s="186"/>
      <c r="D34" s="186"/>
      <c r="E34" s="186"/>
      <c r="F34" s="186"/>
      <c r="G34" s="186"/>
      <c r="H34" s="186"/>
    </row>
    <row r="35" spans="1:8" ht="14.5" customHeight="1" x14ac:dyDescent="0.4">
      <c r="A35" s="186"/>
      <c r="B35" s="186"/>
      <c r="C35" s="186"/>
      <c r="D35" s="186"/>
      <c r="E35" s="186"/>
      <c r="F35" s="186"/>
      <c r="G35" s="186"/>
      <c r="H35" s="186"/>
    </row>
    <row r="36" spans="1:8" ht="14.5" customHeight="1" x14ac:dyDescent="0.4">
      <c r="A36" s="186"/>
      <c r="B36" s="186"/>
      <c r="C36" s="186"/>
      <c r="D36" s="186"/>
      <c r="E36" s="186"/>
      <c r="F36" s="186"/>
      <c r="G36" s="186"/>
      <c r="H36" s="186"/>
    </row>
    <row r="37" spans="1:8" ht="14.5" customHeight="1" x14ac:dyDescent="0.4">
      <c r="A37" s="186"/>
      <c r="B37" s="186"/>
      <c r="C37" s="186"/>
      <c r="D37" s="186"/>
      <c r="E37" s="186"/>
      <c r="F37" s="186"/>
      <c r="G37" s="186"/>
      <c r="H37" s="186"/>
    </row>
    <row r="38" spans="1:8" x14ac:dyDescent="0.4">
      <c r="A38" s="54"/>
    </row>
    <row r="39" spans="1:8" ht="29.15" x14ac:dyDescent="0.4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4">
      <c r="A40" s="39"/>
      <c r="B40" s="47"/>
      <c r="C40" s="47"/>
      <c r="D40" s="47"/>
      <c r="E40" s="47"/>
      <c r="F40" s="47"/>
    </row>
    <row r="41" spans="1:8" x14ac:dyDescent="0.4">
      <c r="A41" s="8" t="s">
        <v>159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4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4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4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4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tabSelected="1" zoomScale="75" zoomScaleNormal="75" workbookViewId="0">
      <selection activeCell="K23" sqref="A1:K23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3046875" customWidth="1"/>
    <col min="7" max="7" width="17.15234375" customWidth="1"/>
    <col min="8" max="8" width="20.53515625" customWidth="1"/>
    <col min="9" max="11" width="24.3828125" customWidth="1"/>
    <col min="12" max="12" width="4.3046875" customWidth="1"/>
  </cols>
  <sheetData>
    <row r="1" spans="1:11" x14ac:dyDescent="0.4">
      <c r="A1" s="174" t="s">
        <v>163</v>
      </c>
      <c r="B1" s="175"/>
      <c r="C1" s="175"/>
      <c r="D1" s="175"/>
      <c r="E1" s="175"/>
      <c r="F1" s="175"/>
      <c r="G1" s="175"/>
      <c r="H1" s="175"/>
      <c r="I1" s="175"/>
      <c r="J1" s="175"/>
      <c r="K1" s="176"/>
    </row>
    <row r="2" spans="1:11" ht="14.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8"/>
      <c r="I2" s="178"/>
      <c r="J2" s="178"/>
      <c r="K2" s="179"/>
    </row>
    <row r="3" spans="1:11" x14ac:dyDescent="0.4">
      <c r="A3" s="180" t="s">
        <v>164</v>
      </c>
      <c r="B3" s="181"/>
      <c r="C3" s="181"/>
      <c r="D3" s="181"/>
      <c r="E3" s="181"/>
      <c r="F3" s="181"/>
      <c r="G3" s="181"/>
      <c r="H3" s="181"/>
      <c r="I3" s="181"/>
      <c r="J3" s="181"/>
      <c r="K3" s="182"/>
    </row>
    <row r="4" spans="1:11" x14ac:dyDescent="0.4">
      <c r="A4" s="180" t="str">
        <f>'Formato 2'!A4</f>
        <v>Del 1 de enero al 31 de marzo de 2026</v>
      </c>
      <c r="B4" s="181"/>
      <c r="C4" s="181"/>
      <c r="D4" s="181"/>
      <c r="E4" s="181"/>
      <c r="F4" s="181"/>
      <c r="G4" s="181"/>
      <c r="H4" s="181"/>
      <c r="I4" s="181"/>
      <c r="J4" s="181"/>
      <c r="K4" s="182"/>
    </row>
    <row r="5" spans="1:11" x14ac:dyDescent="0.4">
      <c r="A5" s="183" t="s">
        <v>2</v>
      </c>
      <c r="B5" s="184"/>
      <c r="C5" s="184"/>
      <c r="D5" s="184"/>
      <c r="E5" s="184"/>
      <c r="F5" s="184"/>
      <c r="G5" s="184"/>
      <c r="H5" s="184"/>
      <c r="I5" s="184"/>
      <c r="J5" s="184"/>
      <c r="K5" s="185"/>
    </row>
    <row r="6" spans="1:11" ht="72.75" customHeight="1" x14ac:dyDescent="0.4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4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4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4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4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4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4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4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4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4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4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4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4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4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4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4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zoomScale="75" zoomScaleNormal="75" workbookViewId="0">
      <selection activeCell="C33" sqref="C33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53515625" bestFit="1" customWidth="1"/>
    <col min="4" max="4" width="22.69140625" bestFit="1" customWidth="1"/>
    <col min="5" max="5" width="3.3046875" customWidth="1"/>
  </cols>
  <sheetData>
    <row r="1" spans="1:4" x14ac:dyDescent="0.4">
      <c r="A1" s="174" t="s">
        <v>187</v>
      </c>
      <c r="B1" s="175"/>
      <c r="C1" s="175"/>
      <c r="D1" s="176"/>
    </row>
    <row r="2" spans="1:4" x14ac:dyDescent="0.4">
      <c r="A2" s="177" t="str">
        <f>'Formato 1'!A2</f>
        <v>INSTITUTO MUNICIPAL DE PLANEACION DE IRAPUATO GUANAJUATO</v>
      </c>
      <c r="B2" s="178"/>
      <c r="C2" s="178"/>
      <c r="D2" s="179"/>
    </row>
    <row r="3" spans="1:4" x14ac:dyDescent="0.4">
      <c r="A3" s="180" t="s">
        <v>188</v>
      </c>
      <c r="B3" s="181"/>
      <c r="C3" s="181"/>
      <c r="D3" s="182"/>
    </row>
    <row r="4" spans="1:4" x14ac:dyDescent="0.4">
      <c r="A4" s="180" t="str">
        <f>'Formato 3'!A4</f>
        <v>Del 1 de enero al 31 de marzo de 2026</v>
      </c>
      <c r="B4" s="181"/>
      <c r="C4" s="181"/>
      <c r="D4" s="182"/>
    </row>
    <row r="5" spans="1:4" x14ac:dyDescent="0.4">
      <c r="A5" s="183" t="s">
        <v>2</v>
      </c>
      <c r="B5" s="184"/>
      <c r="C5" s="184"/>
      <c r="D5" s="185"/>
    </row>
    <row r="6" spans="1:4" ht="15" customHeight="1" x14ac:dyDescent="0.4"/>
    <row r="7" spans="1:4" ht="29.15" x14ac:dyDescent="0.4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4">
      <c r="A8" s="3" t="s">
        <v>192</v>
      </c>
      <c r="B8" s="13">
        <v>29474579</v>
      </c>
      <c r="C8" s="13">
        <f>+C9</f>
        <v>8918820.0199999996</v>
      </c>
      <c r="D8" s="13">
        <f>+D9</f>
        <v>8918820.0199999996</v>
      </c>
    </row>
    <row r="9" spans="1:4" x14ac:dyDescent="0.4">
      <c r="A9" s="51" t="s">
        <v>193</v>
      </c>
      <c r="B9" s="77">
        <v>29474579</v>
      </c>
      <c r="C9" s="77">
        <f>+'Formato 5'!E34</f>
        <v>8918820.0199999996</v>
      </c>
      <c r="D9" s="77">
        <f>+'Formato 5'!F34</f>
        <v>8918820.0199999996</v>
      </c>
    </row>
    <row r="10" spans="1:4" x14ac:dyDescent="0.4">
      <c r="A10" s="51" t="s">
        <v>194</v>
      </c>
      <c r="B10" s="77">
        <v>0</v>
      </c>
      <c r="C10" s="77">
        <v>0</v>
      </c>
      <c r="D10" s="77">
        <v>0</v>
      </c>
    </row>
    <row r="11" spans="1:4" x14ac:dyDescent="0.4">
      <c r="A11" s="51" t="s">
        <v>195</v>
      </c>
      <c r="B11" s="77">
        <v>0</v>
      </c>
      <c r="C11" s="77">
        <v>0</v>
      </c>
      <c r="D11" s="77">
        <v>0</v>
      </c>
    </row>
    <row r="12" spans="1:4" x14ac:dyDescent="0.4">
      <c r="A12" s="40"/>
      <c r="B12" s="74"/>
      <c r="C12" s="74"/>
      <c r="D12" s="74"/>
    </row>
    <row r="13" spans="1:4" x14ac:dyDescent="0.4">
      <c r="A13" s="3" t="s">
        <v>196</v>
      </c>
      <c r="B13" s="13">
        <v>29474579</v>
      </c>
      <c r="C13" s="13">
        <f>+C14</f>
        <v>5110279.95</v>
      </c>
      <c r="D13" s="13">
        <f>+D14</f>
        <v>5110279.95</v>
      </c>
    </row>
    <row r="14" spans="1:4" x14ac:dyDescent="0.4">
      <c r="A14" s="51" t="s">
        <v>197</v>
      </c>
      <c r="B14" s="77">
        <v>29474579</v>
      </c>
      <c r="C14" s="77">
        <f>+'Formato 6 a)'!E9</f>
        <v>5110279.95</v>
      </c>
      <c r="D14" s="77">
        <f>+'Formato 6 a)'!F9</f>
        <v>5110279.95</v>
      </c>
    </row>
    <row r="15" spans="1:4" x14ac:dyDescent="0.4">
      <c r="A15" s="51" t="s">
        <v>198</v>
      </c>
      <c r="B15" s="77">
        <v>0</v>
      </c>
      <c r="C15" s="77">
        <v>0</v>
      </c>
      <c r="D15" s="77">
        <v>0</v>
      </c>
    </row>
    <row r="16" spans="1:4" x14ac:dyDescent="0.4">
      <c r="A16" s="40"/>
      <c r="B16" s="74"/>
      <c r="C16" s="74"/>
      <c r="D16" s="74"/>
    </row>
    <row r="17" spans="1:4" x14ac:dyDescent="0.4">
      <c r="A17" s="3" t="s">
        <v>199</v>
      </c>
      <c r="B17" s="14">
        <v>0</v>
      </c>
      <c r="C17" s="13">
        <f>+C18+C19</f>
        <v>2626985</v>
      </c>
      <c r="D17" s="13">
        <f>+D18+D19</f>
        <v>2626985</v>
      </c>
    </row>
    <row r="18" spans="1:4" x14ac:dyDescent="0.4">
      <c r="A18" s="51" t="s">
        <v>200</v>
      </c>
      <c r="B18" s="15">
        <v>0</v>
      </c>
      <c r="C18" s="41">
        <v>2626985</v>
      </c>
      <c r="D18" s="41">
        <v>2626985</v>
      </c>
    </row>
    <row r="19" spans="1:4" x14ac:dyDescent="0.4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4">
      <c r="A20" s="40"/>
      <c r="B20" s="74"/>
      <c r="C20" s="74"/>
      <c r="D20" s="74"/>
    </row>
    <row r="21" spans="1:4" x14ac:dyDescent="0.4">
      <c r="A21" s="3" t="s">
        <v>202</v>
      </c>
      <c r="B21" s="13">
        <v>0</v>
      </c>
      <c r="C21" s="13">
        <f>+C8-C13+C17</f>
        <v>6435525.0699999994</v>
      </c>
      <c r="D21" s="13">
        <f>+D8-D13+D17</f>
        <v>6435525.0699999994</v>
      </c>
    </row>
    <row r="22" spans="1:4" x14ac:dyDescent="0.4">
      <c r="A22" s="3"/>
      <c r="B22" s="74"/>
      <c r="C22" s="74"/>
      <c r="D22" s="74"/>
    </row>
    <row r="23" spans="1:4" x14ac:dyDescent="0.4">
      <c r="A23" s="3" t="s">
        <v>203</v>
      </c>
      <c r="B23" s="13">
        <v>0</v>
      </c>
      <c r="C23" s="13">
        <f>+C21-C11</f>
        <v>6435525.0699999994</v>
      </c>
      <c r="D23" s="13">
        <f>+D21-D11</f>
        <v>6435525.0699999994</v>
      </c>
    </row>
    <row r="24" spans="1:4" x14ac:dyDescent="0.4">
      <c r="A24" s="3"/>
      <c r="B24" s="16"/>
      <c r="C24" s="16"/>
      <c r="D24" s="16"/>
    </row>
    <row r="25" spans="1:4" x14ac:dyDescent="0.4">
      <c r="A25" s="17" t="s">
        <v>204</v>
      </c>
      <c r="B25" s="13">
        <v>0</v>
      </c>
      <c r="C25" s="13">
        <f>+C23-C17</f>
        <v>3808540.0699999994</v>
      </c>
      <c r="D25" s="13">
        <f>+D23-D17</f>
        <v>3808540.0699999994</v>
      </c>
    </row>
    <row r="26" spans="1:4" x14ac:dyDescent="0.4">
      <c r="A26" s="18"/>
      <c r="B26" s="65"/>
      <c r="C26" s="65"/>
      <c r="D26" s="65"/>
    </row>
    <row r="27" spans="1:4" x14ac:dyDescent="0.4">
      <c r="A27" s="54"/>
    </row>
    <row r="28" spans="1:4" x14ac:dyDescent="0.4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4">
      <c r="A29" s="3" t="s">
        <v>207</v>
      </c>
      <c r="B29" s="4">
        <v>0</v>
      </c>
      <c r="C29" s="4">
        <v>0</v>
      </c>
      <c r="D29" s="4">
        <v>0</v>
      </c>
    </row>
    <row r="30" spans="1:4" x14ac:dyDescent="0.4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4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4">
      <c r="A32" s="39"/>
      <c r="B32" s="43"/>
      <c r="C32" s="43"/>
      <c r="D32" s="43"/>
    </row>
    <row r="33" spans="1:4" ht="14.5" customHeight="1" x14ac:dyDescent="0.4">
      <c r="A33" s="3" t="s">
        <v>210</v>
      </c>
      <c r="B33" s="4">
        <v>0</v>
      </c>
      <c r="C33" s="173">
        <f>+C25+C29</f>
        <v>3808540.0699999994</v>
      </c>
      <c r="D33" s="173">
        <v>3808540.0699999994</v>
      </c>
    </row>
    <row r="34" spans="1:4" ht="14.5" customHeight="1" x14ac:dyDescent="0.4">
      <c r="A34" s="49"/>
      <c r="B34" s="50"/>
      <c r="C34" s="50"/>
      <c r="D34" s="50"/>
    </row>
    <row r="35" spans="1:4" ht="14.5" customHeight="1" x14ac:dyDescent="0.4">
      <c r="A35" s="54"/>
    </row>
    <row r="36" spans="1:4" ht="29.15" x14ac:dyDescent="0.4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5" customHeight="1" x14ac:dyDescent="0.4">
      <c r="A37" s="3" t="s">
        <v>211</v>
      </c>
      <c r="B37" s="4">
        <v>0</v>
      </c>
      <c r="C37" s="4">
        <v>0</v>
      </c>
      <c r="D37" s="4">
        <v>0</v>
      </c>
    </row>
    <row r="38" spans="1:4" x14ac:dyDescent="0.4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4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4">
      <c r="A40" s="3" t="s">
        <v>214</v>
      </c>
      <c r="B40" s="4">
        <v>0</v>
      </c>
      <c r="C40" s="4">
        <v>0</v>
      </c>
      <c r="D40" s="4">
        <v>0</v>
      </c>
    </row>
    <row r="41" spans="1:4" x14ac:dyDescent="0.4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4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4">
      <c r="A43" s="39"/>
      <c r="B43" s="43"/>
      <c r="C43" s="43"/>
      <c r="D43" s="43"/>
    </row>
    <row r="44" spans="1:4" x14ac:dyDescent="0.4">
      <c r="A44" s="3" t="s">
        <v>217</v>
      </c>
      <c r="B44" s="4">
        <v>0</v>
      </c>
      <c r="C44" s="4">
        <v>0</v>
      </c>
      <c r="D44" s="4">
        <v>0</v>
      </c>
    </row>
    <row r="45" spans="1:4" x14ac:dyDescent="0.4">
      <c r="A45" s="19"/>
      <c r="B45" s="50"/>
      <c r="C45" s="50"/>
      <c r="D45" s="50"/>
    </row>
    <row r="47" spans="1:4" ht="29.15" x14ac:dyDescent="0.4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4">
      <c r="A48" s="78" t="s">
        <v>218</v>
      </c>
      <c r="B48" s="79">
        <v>0</v>
      </c>
      <c r="C48" s="79">
        <v>0</v>
      </c>
      <c r="D48" s="79">
        <v>0</v>
      </c>
    </row>
    <row r="49" spans="1:4" x14ac:dyDescent="0.4">
      <c r="A49" s="20" t="s">
        <v>219</v>
      </c>
      <c r="B49" s="4">
        <v>0</v>
      </c>
      <c r="C49" s="4">
        <v>0</v>
      </c>
      <c r="D49" s="4">
        <v>0</v>
      </c>
    </row>
    <row r="50" spans="1:4" x14ac:dyDescent="0.4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4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4">
      <c r="A52" s="39"/>
      <c r="B52" s="43"/>
      <c r="C52" s="43"/>
      <c r="D52" s="43"/>
    </row>
    <row r="53" spans="1:4" x14ac:dyDescent="0.4">
      <c r="A53" s="51" t="s">
        <v>197</v>
      </c>
      <c r="B53" s="41">
        <v>0</v>
      </c>
      <c r="C53" s="41">
        <v>0</v>
      </c>
      <c r="D53" s="41">
        <v>0</v>
      </c>
    </row>
    <row r="54" spans="1:4" x14ac:dyDescent="0.4">
      <c r="A54" s="39"/>
      <c r="B54" s="43"/>
      <c r="C54" s="43"/>
      <c r="D54" s="43"/>
    </row>
    <row r="55" spans="1:4" x14ac:dyDescent="0.4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4">
      <c r="A56" s="39"/>
      <c r="B56" s="43"/>
      <c r="C56" s="43"/>
      <c r="D56" s="43"/>
    </row>
    <row r="57" spans="1:4" x14ac:dyDescent="0.4">
      <c r="A57" s="17" t="s">
        <v>220</v>
      </c>
      <c r="B57" s="4">
        <v>0</v>
      </c>
      <c r="C57" s="4">
        <v>0</v>
      </c>
      <c r="D57" s="4">
        <v>0</v>
      </c>
    </row>
    <row r="58" spans="1:4" x14ac:dyDescent="0.4">
      <c r="A58" s="22"/>
      <c r="B58" s="23"/>
      <c r="C58" s="23"/>
      <c r="D58" s="23"/>
    </row>
    <row r="59" spans="1:4" x14ac:dyDescent="0.4">
      <c r="A59" s="17" t="s">
        <v>221</v>
      </c>
      <c r="B59" s="4">
        <v>0</v>
      </c>
      <c r="C59" s="4">
        <v>0</v>
      </c>
      <c r="D59" s="4">
        <v>0</v>
      </c>
    </row>
    <row r="60" spans="1:4" x14ac:dyDescent="0.4">
      <c r="A60" s="49"/>
      <c r="B60" s="50"/>
      <c r="C60" s="50"/>
      <c r="D60" s="50"/>
    </row>
    <row r="62" spans="1:4" ht="29.15" x14ac:dyDescent="0.4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4">
      <c r="A63" s="78" t="s">
        <v>194</v>
      </c>
      <c r="B63" s="81">
        <v>0</v>
      </c>
      <c r="C63" s="81">
        <v>0</v>
      </c>
      <c r="D63" s="81">
        <v>0</v>
      </c>
    </row>
    <row r="64" spans="1:4" x14ac:dyDescent="0.4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4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4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4">
      <c r="A67" s="39"/>
      <c r="B67" s="74"/>
      <c r="C67" s="74"/>
      <c r="D67" s="74"/>
    </row>
    <row r="68" spans="1:4" x14ac:dyDescent="0.4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4">
      <c r="A69" s="39"/>
      <c r="B69" s="74"/>
      <c r="C69" s="74"/>
      <c r="D69" s="74"/>
    </row>
    <row r="70" spans="1:4" x14ac:dyDescent="0.4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4">
      <c r="A71" s="39"/>
      <c r="B71" s="74"/>
      <c r="C71" s="74"/>
      <c r="D71" s="74"/>
    </row>
    <row r="72" spans="1:4" x14ac:dyDescent="0.4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4">
      <c r="A73" s="39"/>
      <c r="B73" s="74"/>
      <c r="C73" s="74"/>
      <c r="D73" s="74"/>
    </row>
    <row r="74" spans="1:4" x14ac:dyDescent="0.4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4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6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zoomScale="75" zoomScaleNormal="75" workbookViewId="0">
      <selection activeCell="F34" sqref="F34"/>
    </sheetView>
  </sheetViews>
  <sheetFormatPr baseColWidth="10" defaultColWidth="11" defaultRowHeight="14.6" x14ac:dyDescent="0.4"/>
  <cols>
    <col min="1" max="1" width="87" bestFit="1" customWidth="1"/>
    <col min="2" max="2" width="22.3046875" bestFit="1" customWidth="1"/>
    <col min="3" max="3" width="20.53515625" bestFit="1" customWidth="1"/>
    <col min="4" max="4" width="22.3046875" bestFit="1" customWidth="1"/>
    <col min="5" max="5" width="21.84375" bestFit="1" customWidth="1"/>
    <col min="6" max="6" width="22.3046875" bestFit="1" customWidth="1"/>
    <col min="7" max="7" width="21.3046875" bestFit="1" customWidth="1"/>
    <col min="8" max="8" width="11" customWidth="1"/>
  </cols>
  <sheetData>
    <row r="1" spans="1:7" x14ac:dyDescent="0.4">
      <c r="A1" s="174" t="s">
        <v>226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227</v>
      </c>
      <c r="B3" s="97"/>
      <c r="C3" s="97"/>
      <c r="D3" s="97"/>
      <c r="E3" s="97"/>
      <c r="F3" s="97"/>
      <c r="G3" s="98"/>
    </row>
    <row r="4" spans="1:7" x14ac:dyDescent="0.4">
      <c r="A4" s="96" t="str">
        <f>'Formato 3'!A4</f>
        <v>Del 1 de enero al 31 de marzo de 2026</v>
      </c>
      <c r="B4" s="97"/>
      <c r="C4" s="97"/>
      <c r="D4" s="97"/>
      <c r="E4" s="97"/>
      <c r="F4" s="97"/>
      <c r="G4" s="98"/>
    </row>
    <row r="5" spans="1:7" x14ac:dyDescent="0.4">
      <c r="A5" s="99" t="s">
        <v>2</v>
      </c>
      <c r="B5" s="100"/>
      <c r="C5" s="100"/>
      <c r="D5" s="100"/>
      <c r="E5" s="100"/>
      <c r="F5" s="100"/>
      <c r="G5" s="101"/>
    </row>
    <row r="6" spans="1:7" x14ac:dyDescent="0.4">
      <c r="A6" s="187" t="s">
        <v>5</v>
      </c>
      <c r="B6" s="189" t="s">
        <v>228</v>
      </c>
      <c r="C6" s="189"/>
      <c r="D6" s="189"/>
      <c r="E6" s="189"/>
      <c r="F6" s="189"/>
      <c r="G6" s="189" t="s">
        <v>229</v>
      </c>
    </row>
    <row r="7" spans="1:7" ht="29.15" x14ac:dyDescent="0.4">
      <c r="A7" s="188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89"/>
    </row>
    <row r="8" spans="1:7" x14ac:dyDescent="0.4">
      <c r="A8" s="25" t="s">
        <v>234</v>
      </c>
      <c r="B8" s="74"/>
      <c r="C8" s="74"/>
      <c r="D8" s="74"/>
      <c r="E8" s="74"/>
      <c r="F8" s="74"/>
      <c r="G8" s="74"/>
    </row>
    <row r="9" spans="1:7" x14ac:dyDescent="0.4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4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4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4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51" t="s">
        <v>241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75" t="s">
        <v>242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51" t="s">
        <v>254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51" t="s">
        <v>260</v>
      </c>
      <c r="B34" s="129">
        <v>29474579.219999999</v>
      </c>
      <c r="C34" s="129">
        <v>5528808.5999999996</v>
      </c>
      <c r="D34" s="130">
        <f>B34+C34</f>
        <v>35003387.82</v>
      </c>
      <c r="E34" s="129">
        <v>8918820.0199999996</v>
      </c>
      <c r="F34" s="129">
        <v>8918820.0199999996</v>
      </c>
      <c r="G34" s="130">
        <f t="shared" ref="G34:G39" si="0">F34-B34</f>
        <v>-20555759.199999999</v>
      </c>
    </row>
    <row r="35" spans="1:7" ht="14.5" customHeight="1" x14ac:dyDescent="0.4">
      <c r="A35" s="51" t="s">
        <v>261</v>
      </c>
      <c r="B35" s="41">
        <f>B36</f>
        <v>0</v>
      </c>
      <c r="C35" s="41">
        <f>C36</f>
        <v>0</v>
      </c>
      <c r="D35" s="41">
        <f>B35+C35</f>
        <v>0</v>
      </c>
      <c r="E35" s="41">
        <f>E36</f>
        <v>0</v>
      </c>
      <c r="F35" s="41">
        <f>F36</f>
        <v>0</v>
      </c>
      <c r="G35" s="41">
        <f t="shared" si="0"/>
        <v>0</v>
      </c>
    </row>
    <row r="36" spans="1:7" ht="14.5" customHeight="1" x14ac:dyDescent="0.4">
      <c r="A36" s="60" t="s">
        <v>262</v>
      </c>
      <c r="B36" s="41">
        <v>0</v>
      </c>
      <c r="C36" s="41">
        <v>0</v>
      </c>
      <c r="D36" s="41">
        <f>B36+C36</f>
        <v>0</v>
      </c>
      <c r="E36" s="41">
        <v>0</v>
      </c>
      <c r="F36" s="41">
        <v>0</v>
      </c>
      <c r="G36" s="41">
        <f t="shared" si="0"/>
        <v>0</v>
      </c>
    </row>
    <row r="37" spans="1:7" ht="14.5" customHeight="1" x14ac:dyDescent="0.4">
      <c r="A37" s="51" t="s">
        <v>263</v>
      </c>
      <c r="B37" s="41">
        <f>B38+B39</f>
        <v>0</v>
      </c>
      <c r="C37" s="41">
        <f t="shared" ref="C37:F37" si="1">C38+C39</f>
        <v>0</v>
      </c>
      <c r="D37" s="41">
        <f t="shared" si="1"/>
        <v>0</v>
      </c>
      <c r="E37" s="41">
        <f t="shared" si="1"/>
        <v>0</v>
      </c>
      <c r="F37" s="41">
        <f t="shared" si="1"/>
        <v>0</v>
      </c>
      <c r="G37" s="41">
        <f t="shared" si="0"/>
        <v>0</v>
      </c>
    </row>
    <row r="38" spans="1:7" x14ac:dyDescent="0.4">
      <c r="A38" s="60" t="s">
        <v>264</v>
      </c>
      <c r="B38" s="41">
        <v>0</v>
      </c>
      <c r="C38" s="41">
        <v>0</v>
      </c>
      <c r="D38" s="41">
        <f>B38+C38</f>
        <v>0</v>
      </c>
      <c r="E38" s="41">
        <v>0</v>
      </c>
      <c r="F38" s="41">
        <v>0</v>
      </c>
      <c r="G38" s="41">
        <f t="shared" si="0"/>
        <v>0</v>
      </c>
    </row>
    <row r="39" spans="1:7" x14ac:dyDescent="0.4">
      <c r="A39" s="60" t="s">
        <v>265</v>
      </c>
      <c r="B39" s="41">
        <v>0</v>
      </c>
      <c r="C39" s="41">
        <v>0</v>
      </c>
      <c r="D39" s="41">
        <f>B39+C39</f>
        <v>0</v>
      </c>
      <c r="E39" s="41">
        <v>0</v>
      </c>
      <c r="F39" s="41">
        <v>0</v>
      </c>
      <c r="G39" s="41">
        <f t="shared" si="0"/>
        <v>0</v>
      </c>
    </row>
    <row r="40" spans="1:7" x14ac:dyDescent="0.4">
      <c r="A40" s="39"/>
      <c r="B40" s="41"/>
      <c r="C40" s="41"/>
      <c r="D40" s="41"/>
      <c r="E40" s="41"/>
      <c r="F40" s="41"/>
      <c r="G40" s="41"/>
    </row>
    <row r="41" spans="1:7" x14ac:dyDescent="0.4">
      <c r="A41" s="3" t="s">
        <v>266</v>
      </c>
      <c r="B41" s="4">
        <f>B9+B10+B11+B12+B13+B14+B15+B16+B28++B34+B35+B37</f>
        <v>29474579.219999999</v>
      </c>
      <c r="C41" s="4">
        <f t="shared" ref="C41:G41" si="2">C9+C10+C11+C12+C13+C14+C15+C16+C28++C34+C35+C37</f>
        <v>5528808.5999999996</v>
      </c>
      <c r="D41" s="4">
        <f t="shared" si="2"/>
        <v>35003387.82</v>
      </c>
      <c r="E41" s="4">
        <f t="shared" si="2"/>
        <v>8918820.0199999996</v>
      </c>
      <c r="F41" s="4">
        <f t="shared" si="2"/>
        <v>8918820.0199999996</v>
      </c>
      <c r="G41" s="4">
        <f t="shared" si="2"/>
        <v>-20555759.199999999</v>
      </c>
    </row>
    <row r="42" spans="1:7" x14ac:dyDescent="0.4">
      <c r="A42" s="3" t="s">
        <v>267</v>
      </c>
      <c r="B42" s="76"/>
      <c r="C42" s="76"/>
      <c r="D42" s="76"/>
      <c r="E42" s="76"/>
      <c r="F42" s="76"/>
      <c r="G42" s="4">
        <v>0</v>
      </c>
    </row>
    <row r="43" spans="1:7" x14ac:dyDescent="0.4">
      <c r="A43" s="39"/>
      <c r="B43" s="43"/>
      <c r="C43" s="43"/>
      <c r="D43" s="43"/>
      <c r="E43" s="43"/>
      <c r="F43" s="43"/>
      <c r="G43" s="43"/>
    </row>
    <row r="44" spans="1:7" x14ac:dyDescent="0.4">
      <c r="A44" s="3" t="s">
        <v>268</v>
      </c>
      <c r="B44" s="43"/>
      <c r="C44" s="43"/>
      <c r="D44" s="43"/>
      <c r="E44" s="43"/>
      <c r="F44" s="43"/>
      <c r="G44" s="43"/>
    </row>
    <row r="45" spans="1:7" x14ac:dyDescent="0.4">
      <c r="A45" s="51" t="s">
        <v>269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29.15" x14ac:dyDescent="0.4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51" t="s">
        <v>278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51" t="s">
        <v>283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39"/>
      <c r="B64" s="43"/>
      <c r="C64" s="43"/>
      <c r="D64" s="43"/>
      <c r="E64" s="43"/>
      <c r="F64" s="43"/>
      <c r="G64" s="43"/>
    </row>
    <row r="65" spans="1:7" x14ac:dyDescent="0.4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4">
      <c r="A66" s="39"/>
      <c r="B66" s="43"/>
      <c r="C66" s="43"/>
      <c r="D66" s="43"/>
      <c r="E66" s="43"/>
      <c r="F66" s="43"/>
      <c r="G66" s="43"/>
    </row>
    <row r="67" spans="1:7" x14ac:dyDescent="0.4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4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39"/>
      <c r="B69" s="43"/>
      <c r="C69" s="43"/>
      <c r="D69" s="43"/>
      <c r="E69" s="43"/>
      <c r="F69" s="43"/>
      <c r="G69" s="43"/>
    </row>
    <row r="70" spans="1:7" x14ac:dyDescent="0.4">
      <c r="A70" s="3" t="s">
        <v>291</v>
      </c>
      <c r="B70" s="4">
        <f>B41+B65+B67</f>
        <v>29474579.219999999</v>
      </c>
      <c r="C70" s="4">
        <f t="shared" ref="C70:G70" si="3">C41+C65+C67</f>
        <v>5528808.5999999996</v>
      </c>
      <c r="D70" s="4">
        <f t="shared" si="3"/>
        <v>35003387.82</v>
      </c>
      <c r="E70" s="4">
        <f t="shared" si="3"/>
        <v>8918820.0199999996</v>
      </c>
      <c r="F70" s="4">
        <f t="shared" si="3"/>
        <v>8918820.0199999996</v>
      </c>
      <c r="G70" s="4">
        <f t="shared" si="3"/>
        <v>-20555759.199999999</v>
      </c>
    </row>
    <row r="71" spans="1:7" x14ac:dyDescent="0.4">
      <c r="A71" s="39"/>
      <c r="B71" s="43"/>
      <c r="C71" s="43"/>
      <c r="D71" s="43"/>
      <c r="E71" s="43"/>
      <c r="F71" s="43"/>
      <c r="G71" s="43"/>
    </row>
    <row r="72" spans="1:7" x14ac:dyDescent="0.4">
      <c r="A72" s="3" t="s">
        <v>292</v>
      </c>
      <c r="B72" s="43"/>
      <c r="C72" s="43"/>
      <c r="D72" s="43"/>
      <c r="E72" s="43"/>
      <c r="F72" s="43"/>
      <c r="G72" s="43"/>
    </row>
    <row r="73" spans="1:7" x14ac:dyDescent="0.4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29.15" x14ac:dyDescent="0.4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4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7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zoomScale="75" zoomScaleNormal="75" workbookViewId="0">
      <selection activeCell="B159" sqref="B159:G159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3046875" customWidth="1"/>
    <col min="4" max="6" width="19.15234375" bestFit="1" customWidth="1"/>
    <col min="7" max="7" width="16.69140625" bestFit="1" customWidth="1"/>
    <col min="8" max="8" width="2.3046875" customWidth="1"/>
  </cols>
  <sheetData>
    <row r="1" spans="1:7" ht="33.65" customHeight="1" x14ac:dyDescent="0.4">
      <c r="A1" s="192" t="s">
        <v>296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x14ac:dyDescent="0.4">
      <c r="A4" s="180" t="s">
        <v>298</v>
      </c>
      <c r="B4" s="181"/>
      <c r="C4" s="181"/>
      <c r="D4" s="181"/>
      <c r="E4" s="181"/>
      <c r="F4" s="181"/>
      <c r="G4" s="182"/>
    </row>
    <row r="5" spans="1:7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x14ac:dyDescent="0.4">
      <c r="A7" s="190" t="s">
        <v>5</v>
      </c>
      <c r="B7" s="190" t="s">
        <v>299</v>
      </c>
      <c r="C7" s="190"/>
      <c r="D7" s="190"/>
      <c r="E7" s="190"/>
      <c r="F7" s="190"/>
      <c r="G7" s="191" t="s">
        <v>300</v>
      </c>
    </row>
    <row r="8" spans="1:7" ht="29.15" x14ac:dyDescent="0.4">
      <c r="A8" s="190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90"/>
    </row>
    <row r="9" spans="1:7" x14ac:dyDescent="0.4">
      <c r="A9" s="26" t="s">
        <v>304</v>
      </c>
      <c r="B9" s="66">
        <f>B10+B18+B189+B28+B38+B48+B58+B62+B71+B75</f>
        <v>29474579.219999999</v>
      </c>
      <c r="C9" s="66">
        <f t="shared" ref="C9:G9" si="0">C10+C18+C189+C28+C38+C48+C58+C62+C71+C75</f>
        <v>5528808.5999999996</v>
      </c>
      <c r="D9" s="66">
        <f t="shared" si="0"/>
        <v>35003387.82</v>
      </c>
      <c r="E9" s="66">
        <f t="shared" si="0"/>
        <v>5110279.95</v>
      </c>
      <c r="F9" s="66">
        <f t="shared" si="0"/>
        <v>5110279.95</v>
      </c>
      <c r="G9" s="66">
        <f t="shared" si="0"/>
        <v>29893107.870000001</v>
      </c>
    </row>
    <row r="10" spans="1:7" x14ac:dyDescent="0.4">
      <c r="A10" s="67" t="s">
        <v>305</v>
      </c>
      <c r="B10" s="66">
        <f>SUM(B11:B17)</f>
        <v>11077137.77</v>
      </c>
      <c r="C10" s="66">
        <f t="shared" ref="C10:G10" si="1">SUM(C11:C17)</f>
        <v>0</v>
      </c>
      <c r="D10" s="66">
        <f t="shared" si="1"/>
        <v>11077137.77</v>
      </c>
      <c r="E10" s="66">
        <f t="shared" si="1"/>
        <v>1940049.2200000002</v>
      </c>
      <c r="F10" s="66">
        <f t="shared" si="1"/>
        <v>1940049.2200000002</v>
      </c>
      <c r="G10" s="66">
        <f t="shared" si="1"/>
        <v>9137088.5500000007</v>
      </c>
    </row>
    <row r="11" spans="1:7" x14ac:dyDescent="0.4">
      <c r="A11" s="68" t="s">
        <v>306</v>
      </c>
      <c r="B11" s="58">
        <v>5330312.8499999996</v>
      </c>
      <c r="C11" s="58">
        <v>0</v>
      </c>
      <c r="D11" s="58">
        <f>B11+C11</f>
        <v>5330312.8499999996</v>
      </c>
      <c r="E11" s="58">
        <v>1153223.75</v>
      </c>
      <c r="F11" s="58">
        <v>1153223.75</v>
      </c>
      <c r="G11" s="58">
        <f>D11-E11</f>
        <v>4177089.0999999996</v>
      </c>
    </row>
    <row r="12" spans="1:7" x14ac:dyDescent="0.4">
      <c r="A12" s="68" t="s">
        <v>307</v>
      </c>
      <c r="B12" s="58">
        <v>0</v>
      </c>
      <c r="C12" s="58">
        <v>0</v>
      </c>
      <c r="D12" s="58">
        <f t="shared" ref="D12:D17" si="2">B12+C12</f>
        <v>0</v>
      </c>
      <c r="E12" s="58">
        <v>0</v>
      </c>
      <c r="F12" s="58">
        <v>0</v>
      </c>
      <c r="G12" s="58">
        <f t="shared" ref="G12:G17" si="3">D12-E12</f>
        <v>0</v>
      </c>
    </row>
    <row r="13" spans="1:7" x14ac:dyDescent="0.4">
      <c r="A13" s="68" t="s">
        <v>308</v>
      </c>
      <c r="B13" s="58">
        <v>872464.5</v>
      </c>
      <c r="C13" s="58">
        <v>0</v>
      </c>
      <c r="D13" s="58">
        <f t="shared" si="2"/>
        <v>872464.5</v>
      </c>
      <c r="E13" s="58">
        <v>208089.09</v>
      </c>
      <c r="F13" s="58">
        <v>208089.09</v>
      </c>
      <c r="G13" s="58">
        <f t="shared" si="3"/>
        <v>664375.41</v>
      </c>
    </row>
    <row r="14" spans="1:7" x14ac:dyDescent="0.4">
      <c r="A14" s="68" t="s">
        <v>309</v>
      </c>
      <c r="B14" s="58">
        <v>1631761.59</v>
      </c>
      <c r="C14" s="58">
        <v>0</v>
      </c>
      <c r="D14" s="58">
        <f t="shared" si="2"/>
        <v>1631761.59</v>
      </c>
      <c r="E14" s="58">
        <v>236523.08</v>
      </c>
      <c r="F14" s="58">
        <v>236523.08</v>
      </c>
      <c r="G14" s="58">
        <f t="shared" si="3"/>
        <v>1395238.51</v>
      </c>
    </row>
    <row r="15" spans="1:7" x14ac:dyDescent="0.4">
      <c r="A15" s="68" t="s">
        <v>310</v>
      </c>
      <c r="B15" s="58">
        <v>3242598.83</v>
      </c>
      <c r="C15" s="58">
        <v>0</v>
      </c>
      <c r="D15" s="58">
        <f t="shared" si="2"/>
        <v>3242598.83</v>
      </c>
      <c r="E15" s="58">
        <v>342213.3</v>
      </c>
      <c r="F15" s="58">
        <v>342213.3</v>
      </c>
      <c r="G15" s="58">
        <f t="shared" si="3"/>
        <v>2900385.5300000003</v>
      </c>
    </row>
    <row r="16" spans="1:7" x14ac:dyDescent="0.4">
      <c r="A16" s="68" t="s">
        <v>311</v>
      </c>
      <c r="B16" s="58">
        <v>0</v>
      </c>
      <c r="C16" s="58">
        <v>0</v>
      </c>
      <c r="D16" s="58">
        <f t="shared" si="2"/>
        <v>0</v>
      </c>
      <c r="E16" s="58">
        <v>0</v>
      </c>
      <c r="F16" s="58">
        <v>0</v>
      </c>
      <c r="G16" s="58">
        <f t="shared" si="3"/>
        <v>0</v>
      </c>
    </row>
    <row r="17" spans="1:7" x14ac:dyDescent="0.4">
      <c r="A17" s="68" t="s">
        <v>312</v>
      </c>
      <c r="B17" s="58">
        <v>0</v>
      </c>
      <c r="C17" s="58">
        <v>0</v>
      </c>
      <c r="D17" s="58">
        <f t="shared" si="2"/>
        <v>0</v>
      </c>
      <c r="E17" s="58">
        <v>0</v>
      </c>
      <c r="F17" s="58">
        <v>0</v>
      </c>
      <c r="G17" s="58">
        <f t="shared" si="3"/>
        <v>0</v>
      </c>
    </row>
    <row r="18" spans="1:7" x14ac:dyDescent="0.4">
      <c r="A18" s="67" t="s">
        <v>313</v>
      </c>
      <c r="B18" s="66">
        <f>SUM(B19:B27)</f>
        <v>338521</v>
      </c>
      <c r="C18" s="66">
        <f t="shared" ref="C18:G18" si="4">SUM(C19:C27)</f>
        <v>0</v>
      </c>
      <c r="D18" s="66">
        <f t="shared" si="4"/>
        <v>338521</v>
      </c>
      <c r="E18" s="66">
        <f t="shared" si="4"/>
        <v>57881.11</v>
      </c>
      <c r="F18" s="66">
        <f t="shared" si="4"/>
        <v>57881.11</v>
      </c>
      <c r="G18" s="66">
        <f t="shared" si="4"/>
        <v>280639.89</v>
      </c>
    </row>
    <row r="19" spans="1:7" x14ac:dyDescent="0.4">
      <c r="A19" s="68" t="s">
        <v>314</v>
      </c>
      <c r="B19" s="58">
        <v>136800</v>
      </c>
      <c r="C19" s="58">
        <v>0</v>
      </c>
      <c r="D19" s="58">
        <f t="shared" ref="D19:D27" si="5">B19+C19</f>
        <v>136800</v>
      </c>
      <c r="E19" s="58">
        <v>14651.9</v>
      </c>
      <c r="F19" s="58">
        <v>14651.9</v>
      </c>
      <c r="G19" s="58">
        <f t="shared" ref="G19:G27" si="6">D19-E19</f>
        <v>122148.1</v>
      </c>
    </row>
    <row r="20" spans="1:7" x14ac:dyDescent="0.4">
      <c r="A20" s="68" t="s">
        <v>315</v>
      </c>
      <c r="B20" s="58">
        <v>85000</v>
      </c>
      <c r="C20" s="58">
        <v>0</v>
      </c>
      <c r="D20" s="58">
        <f t="shared" si="5"/>
        <v>85000</v>
      </c>
      <c r="E20" s="58">
        <v>21891.360000000001</v>
      </c>
      <c r="F20" s="58">
        <v>21891.360000000001</v>
      </c>
      <c r="G20" s="58">
        <f t="shared" si="6"/>
        <v>63108.639999999999</v>
      </c>
    </row>
    <row r="21" spans="1:7" x14ac:dyDescent="0.4">
      <c r="A21" s="68" t="s">
        <v>316</v>
      </c>
      <c r="B21" s="58">
        <v>0</v>
      </c>
      <c r="C21" s="58">
        <v>0</v>
      </c>
      <c r="D21" s="58">
        <f t="shared" si="5"/>
        <v>0</v>
      </c>
      <c r="E21" s="58">
        <v>0</v>
      </c>
      <c r="F21" s="58">
        <v>0</v>
      </c>
      <c r="G21" s="58">
        <f t="shared" si="6"/>
        <v>0</v>
      </c>
    </row>
    <row r="22" spans="1:7" x14ac:dyDescent="0.4">
      <c r="A22" s="68" t="s">
        <v>317</v>
      </c>
      <c r="B22" s="58">
        <v>0</v>
      </c>
      <c r="C22" s="58">
        <v>0</v>
      </c>
      <c r="D22" s="58">
        <f t="shared" si="5"/>
        <v>0</v>
      </c>
      <c r="E22" s="58">
        <v>0</v>
      </c>
      <c r="F22" s="58">
        <v>0</v>
      </c>
      <c r="G22" s="58">
        <f t="shared" si="6"/>
        <v>0</v>
      </c>
    </row>
    <row r="23" spans="1:7" x14ac:dyDescent="0.4">
      <c r="A23" s="68" t="s">
        <v>318</v>
      </c>
      <c r="B23" s="58">
        <v>3000</v>
      </c>
      <c r="C23" s="58">
        <v>0</v>
      </c>
      <c r="D23" s="58">
        <f t="shared" si="5"/>
        <v>3000</v>
      </c>
      <c r="E23" s="58">
        <v>0</v>
      </c>
      <c r="F23" s="58">
        <v>0</v>
      </c>
      <c r="G23" s="58">
        <f t="shared" si="6"/>
        <v>3000</v>
      </c>
    </row>
    <row r="24" spans="1:7" x14ac:dyDescent="0.4">
      <c r="A24" s="68" t="s">
        <v>319</v>
      </c>
      <c r="B24" s="58">
        <v>51621</v>
      </c>
      <c r="C24" s="58">
        <v>0</v>
      </c>
      <c r="D24" s="58">
        <f t="shared" si="5"/>
        <v>51621</v>
      </c>
      <c r="E24" s="58">
        <v>14312.85</v>
      </c>
      <c r="F24" s="58">
        <v>14312.85</v>
      </c>
      <c r="G24" s="58">
        <f t="shared" si="6"/>
        <v>37308.15</v>
      </c>
    </row>
    <row r="25" spans="1:7" x14ac:dyDescent="0.4">
      <c r="A25" s="68" t="s">
        <v>320</v>
      </c>
      <c r="B25" s="58">
        <v>33600</v>
      </c>
      <c r="C25" s="58">
        <v>0</v>
      </c>
      <c r="D25" s="58">
        <f t="shared" si="5"/>
        <v>33600</v>
      </c>
      <c r="E25" s="58">
        <v>0</v>
      </c>
      <c r="F25" s="58">
        <v>0</v>
      </c>
      <c r="G25" s="58">
        <f t="shared" si="6"/>
        <v>33600</v>
      </c>
    </row>
    <row r="26" spans="1:7" x14ac:dyDescent="0.4">
      <c r="A26" s="68" t="s">
        <v>321</v>
      </c>
      <c r="B26" s="58">
        <v>0</v>
      </c>
      <c r="C26" s="58">
        <v>0</v>
      </c>
      <c r="D26" s="58">
        <f t="shared" si="5"/>
        <v>0</v>
      </c>
      <c r="E26" s="58">
        <v>0</v>
      </c>
      <c r="F26" s="58">
        <v>0</v>
      </c>
      <c r="G26" s="58">
        <f t="shared" si="6"/>
        <v>0</v>
      </c>
    </row>
    <row r="27" spans="1:7" x14ac:dyDescent="0.4">
      <c r="A27" s="68" t="s">
        <v>322</v>
      </c>
      <c r="B27" s="58">
        <v>28500</v>
      </c>
      <c r="C27" s="58">
        <v>0</v>
      </c>
      <c r="D27" s="58">
        <f t="shared" si="5"/>
        <v>28500</v>
      </c>
      <c r="E27" s="58">
        <v>7025</v>
      </c>
      <c r="F27" s="58">
        <v>7025</v>
      </c>
      <c r="G27" s="58">
        <f t="shared" si="6"/>
        <v>21475</v>
      </c>
    </row>
    <row r="28" spans="1:7" x14ac:dyDescent="0.4">
      <c r="A28" s="67" t="s">
        <v>323</v>
      </c>
      <c r="B28" s="66">
        <f>SUM(B29:B37)</f>
        <v>17993920.449999999</v>
      </c>
      <c r="C28" s="66">
        <f t="shared" ref="C28:G28" si="7">SUM(C29:C37)</f>
        <v>5502808.7199999997</v>
      </c>
      <c r="D28" s="66">
        <f t="shared" si="7"/>
        <v>23496729.170000002</v>
      </c>
      <c r="E28" s="66">
        <f t="shared" si="7"/>
        <v>3112349.62</v>
      </c>
      <c r="F28" s="66">
        <f t="shared" si="7"/>
        <v>3112349.62</v>
      </c>
      <c r="G28" s="66">
        <f t="shared" si="7"/>
        <v>20384379.550000001</v>
      </c>
    </row>
    <row r="29" spans="1:7" x14ac:dyDescent="0.4">
      <c r="A29" s="68" t="s">
        <v>324</v>
      </c>
      <c r="B29" s="58">
        <v>484920</v>
      </c>
      <c r="C29" s="58">
        <v>-40000</v>
      </c>
      <c r="D29" s="58">
        <f t="shared" ref="D29:D57" si="8">B29+C29</f>
        <v>444920</v>
      </c>
      <c r="E29" s="58">
        <v>64141.41</v>
      </c>
      <c r="F29" s="58">
        <v>64141.41</v>
      </c>
      <c r="G29" s="58">
        <f t="shared" ref="G29:G37" si="9">D29-E29</f>
        <v>380778.58999999997</v>
      </c>
    </row>
    <row r="30" spans="1:7" x14ac:dyDescent="0.4">
      <c r="A30" s="68" t="s">
        <v>325</v>
      </c>
      <c r="B30" s="58">
        <v>500149.24</v>
      </c>
      <c r="C30" s="58">
        <v>-5999.88</v>
      </c>
      <c r="D30" s="58">
        <f t="shared" si="8"/>
        <v>494149.36</v>
      </c>
      <c r="E30" s="58">
        <v>102287.34</v>
      </c>
      <c r="F30" s="58">
        <v>102287.34</v>
      </c>
      <c r="G30" s="58">
        <f t="shared" si="9"/>
        <v>391862.02</v>
      </c>
    </row>
    <row r="31" spans="1:7" x14ac:dyDescent="0.4">
      <c r="A31" s="68" t="s">
        <v>326</v>
      </c>
      <c r="B31" s="58">
        <v>16005155.210000001</v>
      </c>
      <c r="C31" s="58">
        <v>5528808.5999999996</v>
      </c>
      <c r="D31" s="58">
        <f t="shared" si="8"/>
        <v>21533963.810000002</v>
      </c>
      <c r="E31" s="58">
        <v>2866909.02</v>
      </c>
      <c r="F31" s="58">
        <v>2866909.02</v>
      </c>
      <c r="G31" s="58">
        <f t="shared" si="9"/>
        <v>18667054.790000003</v>
      </c>
    </row>
    <row r="32" spans="1:7" x14ac:dyDescent="0.4">
      <c r="A32" s="68" t="s">
        <v>327</v>
      </c>
      <c r="B32" s="58">
        <v>39630</v>
      </c>
      <c r="C32" s="58">
        <v>20000</v>
      </c>
      <c r="D32" s="58">
        <f t="shared" si="8"/>
        <v>59630</v>
      </c>
      <c r="E32" s="58">
        <v>12170.25</v>
      </c>
      <c r="F32" s="58">
        <v>12170.25</v>
      </c>
      <c r="G32" s="58">
        <f t="shared" si="9"/>
        <v>47459.75</v>
      </c>
    </row>
    <row r="33" spans="1:7" ht="14.5" customHeight="1" x14ac:dyDescent="0.4">
      <c r="A33" s="68" t="s">
        <v>328</v>
      </c>
      <c r="B33" s="58">
        <v>180000</v>
      </c>
      <c r="C33" s="58">
        <v>0</v>
      </c>
      <c r="D33" s="58">
        <f t="shared" si="8"/>
        <v>180000</v>
      </c>
      <c r="E33" s="58">
        <v>35633.599999999999</v>
      </c>
      <c r="F33" s="58">
        <v>35633.599999999999</v>
      </c>
      <c r="G33" s="58">
        <f t="shared" si="9"/>
        <v>144366.39999999999</v>
      </c>
    </row>
    <row r="34" spans="1:7" ht="14.5" customHeight="1" x14ac:dyDescent="0.4">
      <c r="A34" s="68" t="s">
        <v>329</v>
      </c>
      <c r="B34" s="58">
        <v>45000</v>
      </c>
      <c r="C34" s="58">
        <v>0</v>
      </c>
      <c r="D34" s="58">
        <f t="shared" si="8"/>
        <v>45000</v>
      </c>
      <c r="E34" s="58">
        <v>0</v>
      </c>
      <c r="F34" s="58">
        <v>0</v>
      </c>
      <c r="G34" s="58">
        <f t="shared" si="9"/>
        <v>45000</v>
      </c>
    </row>
    <row r="35" spans="1:7" ht="14.5" customHeight="1" x14ac:dyDescent="0.4">
      <c r="A35" s="68" t="s">
        <v>330</v>
      </c>
      <c r="B35" s="58">
        <v>179000</v>
      </c>
      <c r="C35" s="58">
        <v>0</v>
      </c>
      <c r="D35" s="58">
        <f t="shared" si="8"/>
        <v>179000</v>
      </c>
      <c r="E35" s="58">
        <v>1463</v>
      </c>
      <c r="F35" s="58">
        <v>1463</v>
      </c>
      <c r="G35" s="58">
        <f t="shared" si="9"/>
        <v>177537</v>
      </c>
    </row>
    <row r="36" spans="1:7" ht="14.5" customHeight="1" x14ac:dyDescent="0.4">
      <c r="A36" s="68" t="s">
        <v>331</v>
      </c>
      <c r="B36" s="58">
        <v>251500</v>
      </c>
      <c r="C36" s="58">
        <v>0</v>
      </c>
      <c r="D36" s="58">
        <f t="shared" si="8"/>
        <v>251500</v>
      </c>
      <c r="E36" s="58">
        <v>0</v>
      </c>
      <c r="F36" s="58">
        <v>0</v>
      </c>
      <c r="G36" s="58">
        <f t="shared" si="9"/>
        <v>251500</v>
      </c>
    </row>
    <row r="37" spans="1:7" ht="14.5" customHeight="1" x14ac:dyDescent="0.4">
      <c r="A37" s="68" t="s">
        <v>332</v>
      </c>
      <c r="B37" s="58">
        <v>308566</v>
      </c>
      <c r="C37" s="58">
        <v>0</v>
      </c>
      <c r="D37" s="58">
        <f t="shared" si="8"/>
        <v>308566</v>
      </c>
      <c r="E37" s="58">
        <v>29745</v>
      </c>
      <c r="F37" s="58">
        <v>29745</v>
      </c>
      <c r="G37" s="58">
        <f t="shared" si="9"/>
        <v>278821</v>
      </c>
    </row>
    <row r="38" spans="1:7" x14ac:dyDescent="0.4">
      <c r="A38" s="67" t="s">
        <v>333</v>
      </c>
      <c r="B38" s="66">
        <f>SUM(B39:B47)</f>
        <v>0</v>
      </c>
      <c r="C38" s="66">
        <f t="shared" ref="C38:G38" si="10">SUM(C39:C47)</f>
        <v>0</v>
      </c>
      <c r="D38" s="66">
        <f t="shared" si="10"/>
        <v>0</v>
      </c>
      <c r="E38" s="66">
        <f t="shared" si="10"/>
        <v>0</v>
      </c>
      <c r="F38" s="66">
        <f t="shared" si="10"/>
        <v>0</v>
      </c>
      <c r="G38" s="66">
        <f t="shared" si="10"/>
        <v>0</v>
      </c>
    </row>
    <row r="39" spans="1:7" x14ac:dyDescent="0.4">
      <c r="A39" s="68" t="s">
        <v>334</v>
      </c>
      <c r="B39" s="58">
        <v>0</v>
      </c>
      <c r="C39" s="58">
        <v>0</v>
      </c>
      <c r="D39" s="58">
        <f t="shared" si="8"/>
        <v>0</v>
      </c>
      <c r="E39" s="58">
        <v>0</v>
      </c>
      <c r="F39" s="58">
        <v>0</v>
      </c>
      <c r="G39" s="58">
        <f t="shared" ref="G39:G47" si="11">D39-E39</f>
        <v>0</v>
      </c>
    </row>
    <row r="40" spans="1:7" x14ac:dyDescent="0.4">
      <c r="A40" s="68" t="s">
        <v>335</v>
      </c>
      <c r="B40" s="58">
        <v>0</v>
      </c>
      <c r="C40" s="58">
        <v>0</v>
      </c>
      <c r="D40" s="58">
        <f t="shared" si="8"/>
        <v>0</v>
      </c>
      <c r="E40" s="58">
        <v>0</v>
      </c>
      <c r="F40" s="58">
        <v>0</v>
      </c>
      <c r="G40" s="58">
        <f t="shared" si="11"/>
        <v>0</v>
      </c>
    </row>
    <row r="41" spans="1:7" x14ac:dyDescent="0.4">
      <c r="A41" s="68" t="s">
        <v>336</v>
      </c>
      <c r="B41" s="58">
        <v>0</v>
      </c>
      <c r="C41" s="58">
        <v>0</v>
      </c>
      <c r="D41" s="58">
        <f t="shared" si="8"/>
        <v>0</v>
      </c>
      <c r="E41" s="58">
        <v>0</v>
      </c>
      <c r="F41" s="58">
        <v>0</v>
      </c>
      <c r="G41" s="58">
        <f t="shared" si="11"/>
        <v>0</v>
      </c>
    </row>
    <row r="42" spans="1:7" x14ac:dyDescent="0.4">
      <c r="A42" s="68" t="s">
        <v>337</v>
      </c>
      <c r="B42" s="58">
        <v>0</v>
      </c>
      <c r="C42" s="58">
        <v>0</v>
      </c>
      <c r="D42" s="58">
        <f t="shared" si="8"/>
        <v>0</v>
      </c>
      <c r="E42" s="58">
        <v>0</v>
      </c>
      <c r="F42" s="58">
        <v>0</v>
      </c>
      <c r="G42" s="58">
        <f t="shared" si="11"/>
        <v>0</v>
      </c>
    </row>
    <row r="43" spans="1:7" x14ac:dyDescent="0.4">
      <c r="A43" s="68" t="s">
        <v>338</v>
      </c>
      <c r="B43" s="58">
        <v>0</v>
      </c>
      <c r="C43" s="58">
        <v>0</v>
      </c>
      <c r="D43" s="58">
        <f t="shared" si="8"/>
        <v>0</v>
      </c>
      <c r="E43" s="58">
        <v>0</v>
      </c>
      <c r="F43" s="58">
        <v>0</v>
      </c>
      <c r="G43" s="58">
        <f t="shared" si="11"/>
        <v>0</v>
      </c>
    </row>
    <row r="44" spans="1:7" x14ac:dyDescent="0.4">
      <c r="A44" s="68" t="s">
        <v>339</v>
      </c>
      <c r="B44" s="58">
        <v>0</v>
      </c>
      <c r="C44" s="58">
        <v>0</v>
      </c>
      <c r="D44" s="58">
        <f t="shared" si="8"/>
        <v>0</v>
      </c>
      <c r="E44" s="58">
        <v>0</v>
      </c>
      <c r="F44" s="58">
        <v>0</v>
      </c>
      <c r="G44" s="58">
        <f t="shared" si="11"/>
        <v>0</v>
      </c>
    </row>
    <row r="45" spans="1:7" x14ac:dyDescent="0.4">
      <c r="A45" s="68" t="s">
        <v>340</v>
      </c>
      <c r="B45" s="58">
        <v>0</v>
      </c>
      <c r="C45" s="58">
        <v>0</v>
      </c>
      <c r="D45" s="58">
        <f t="shared" si="8"/>
        <v>0</v>
      </c>
      <c r="E45" s="58">
        <v>0</v>
      </c>
      <c r="F45" s="58">
        <v>0</v>
      </c>
      <c r="G45" s="58">
        <f t="shared" si="11"/>
        <v>0</v>
      </c>
    </row>
    <row r="46" spans="1:7" x14ac:dyDescent="0.4">
      <c r="A46" s="68" t="s">
        <v>341</v>
      </c>
      <c r="B46" s="58">
        <v>0</v>
      </c>
      <c r="C46" s="58">
        <v>0</v>
      </c>
      <c r="D46" s="58">
        <f t="shared" si="8"/>
        <v>0</v>
      </c>
      <c r="E46" s="58">
        <v>0</v>
      </c>
      <c r="F46" s="58">
        <v>0</v>
      </c>
      <c r="G46" s="58">
        <f t="shared" si="11"/>
        <v>0</v>
      </c>
    </row>
    <row r="47" spans="1:7" x14ac:dyDescent="0.4">
      <c r="A47" s="68" t="s">
        <v>342</v>
      </c>
      <c r="B47" s="58">
        <v>0</v>
      </c>
      <c r="C47" s="58">
        <v>0</v>
      </c>
      <c r="D47" s="58">
        <f t="shared" si="8"/>
        <v>0</v>
      </c>
      <c r="E47" s="58">
        <v>0</v>
      </c>
      <c r="F47" s="58">
        <v>0</v>
      </c>
      <c r="G47" s="58">
        <f t="shared" si="11"/>
        <v>0</v>
      </c>
    </row>
    <row r="48" spans="1:7" x14ac:dyDescent="0.4">
      <c r="A48" s="67" t="s">
        <v>343</v>
      </c>
      <c r="B48" s="66">
        <f>SUM(B49:B57)</f>
        <v>65000</v>
      </c>
      <c r="C48" s="66">
        <f t="shared" ref="C48:G48" si="12">SUM(C49:C57)</f>
        <v>25999.88</v>
      </c>
      <c r="D48" s="66">
        <f t="shared" si="12"/>
        <v>90999.88</v>
      </c>
      <c r="E48" s="66">
        <f t="shared" si="12"/>
        <v>0</v>
      </c>
      <c r="F48" s="66">
        <f t="shared" si="12"/>
        <v>0</v>
      </c>
      <c r="G48" s="66">
        <f t="shared" si="12"/>
        <v>90999.88</v>
      </c>
    </row>
    <row r="49" spans="1:7" x14ac:dyDescent="0.4">
      <c r="A49" s="68" t="s">
        <v>344</v>
      </c>
      <c r="B49" s="58">
        <v>30000</v>
      </c>
      <c r="C49" s="58">
        <v>25999.88</v>
      </c>
      <c r="D49" s="58">
        <f t="shared" si="8"/>
        <v>55999.880000000005</v>
      </c>
      <c r="E49" s="58">
        <v>0</v>
      </c>
      <c r="F49" s="58">
        <v>0</v>
      </c>
      <c r="G49" s="58">
        <f t="shared" ref="G49:G57" si="13">D49-E49</f>
        <v>55999.880000000005</v>
      </c>
    </row>
    <row r="50" spans="1:7" x14ac:dyDescent="0.4">
      <c r="A50" s="68" t="s">
        <v>345</v>
      </c>
      <c r="B50" s="58">
        <v>0</v>
      </c>
      <c r="C50" s="58">
        <v>0</v>
      </c>
      <c r="D50" s="58">
        <f t="shared" si="8"/>
        <v>0</v>
      </c>
      <c r="E50" s="58">
        <v>0</v>
      </c>
      <c r="F50" s="58">
        <v>0</v>
      </c>
      <c r="G50" s="58">
        <f t="shared" si="13"/>
        <v>0</v>
      </c>
    </row>
    <row r="51" spans="1:7" x14ac:dyDescent="0.4">
      <c r="A51" s="68" t="s">
        <v>346</v>
      </c>
      <c r="B51" s="58">
        <v>0</v>
      </c>
      <c r="C51" s="58">
        <v>0</v>
      </c>
      <c r="D51" s="58">
        <f t="shared" si="8"/>
        <v>0</v>
      </c>
      <c r="E51" s="58">
        <v>0</v>
      </c>
      <c r="F51" s="58">
        <v>0</v>
      </c>
      <c r="G51" s="58">
        <f t="shared" si="13"/>
        <v>0</v>
      </c>
    </row>
    <row r="52" spans="1:7" x14ac:dyDescent="0.4">
      <c r="A52" s="68" t="s">
        <v>347</v>
      </c>
      <c r="B52" s="58">
        <v>0</v>
      </c>
      <c r="C52" s="58">
        <v>0</v>
      </c>
      <c r="D52" s="58">
        <f t="shared" si="8"/>
        <v>0</v>
      </c>
      <c r="E52" s="58">
        <v>0</v>
      </c>
      <c r="F52" s="58">
        <v>0</v>
      </c>
      <c r="G52" s="58">
        <f t="shared" si="13"/>
        <v>0</v>
      </c>
    </row>
    <row r="53" spans="1:7" x14ac:dyDescent="0.4">
      <c r="A53" s="68" t="s">
        <v>348</v>
      </c>
      <c r="B53" s="58">
        <v>0</v>
      </c>
      <c r="C53" s="58">
        <v>0</v>
      </c>
      <c r="D53" s="58">
        <f t="shared" si="8"/>
        <v>0</v>
      </c>
      <c r="E53" s="58">
        <v>0</v>
      </c>
      <c r="F53" s="58">
        <v>0</v>
      </c>
      <c r="G53" s="58">
        <f t="shared" si="13"/>
        <v>0</v>
      </c>
    </row>
    <row r="54" spans="1:7" x14ac:dyDescent="0.4">
      <c r="A54" s="68" t="s">
        <v>349</v>
      </c>
      <c r="B54" s="58">
        <v>0</v>
      </c>
      <c r="C54" s="58">
        <v>0</v>
      </c>
      <c r="D54" s="58">
        <f t="shared" si="8"/>
        <v>0</v>
      </c>
      <c r="E54" s="58">
        <v>0</v>
      </c>
      <c r="F54" s="58">
        <v>0</v>
      </c>
      <c r="G54" s="58">
        <f t="shared" si="13"/>
        <v>0</v>
      </c>
    </row>
    <row r="55" spans="1:7" x14ac:dyDescent="0.4">
      <c r="A55" s="68" t="s">
        <v>350</v>
      </c>
      <c r="B55" s="58">
        <v>0</v>
      </c>
      <c r="C55" s="58">
        <v>0</v>
      </c>
      <c r="D55" s="58">
        <f t="shared" si="8"/>
        <v>0</v>
      </c>
      <c r="E55" s="58">
        <v>0</v>
      </c>
      <c r="F55" s="58">
        <v>0</v>
      </c>
      <c r="G55" s="58">
        <f t="shared" si="13"/>
        <v>0</v>
      </c>
    </row>
    <row r="56" spans="1:7" x14ac:dyDescent="0.4">
      <c r="A56" s="68" t="s">
        <v>351</v>
      </c>
      <c r="B56" s="58">
        <v>0</v>
      </c>
      <c r="C56" s="58">
        <v>0</v>
      </c>
      <c r="D56" s="58">
        <f t="shared" si="8"/>
        <v>0</v>
      </c>
      <c r="E56" s="58">
        <v>0</v>
      </c>
      <c r="F56" s="58">
        <v>0</v>
      </c>
      <c r="G56" s="58">
        <f t="shared" si="13"/>
        <v>0</v>
      </c>
    </row>
    <row r="57" spans="1:7" x14ac:dyDescent="0.4">
      <c r="A57" s="68" t="s">
        <v>352</v>
      </c>
      <c r="B57" s="58">
        <v>35000</v>
      </c>
      <c r="C57" s="58">
        <v>0</v>
      </c>
      <c r="D57" s="58">
        <f t="shared" si="8"/>
        <v>35000</v>
      </c>
      <c r="E57" s="58">
        <v>0</v>
      </c>
      <c r="F57" s="58">
        <v>0</v>
      </c>
      <c r="G57" s="58">
        <f t="shared" si="13"/>
        <v>35000</v>
      </c>
    </row>
    <row r="58" spans="1:7" x14ac:dyDescent="0.4">
      <c r="A58" s="67" t="s">
        <v>353</v>
      </c>
      <c r="B58" s="66">
        <v>0</v>
      </c>
      <c r="C58" s="66">
        <v>0</v>
      </c>
      <c r="D58" s="66">
        <v>0</v>
      </c>
      <c r="E58" s="66">
        <v>0</v>
      </c>
      <c r="F58" s="66">
        <v>0</v>
      </c>
      <c r="G58" s="66">
        <v>0</v>
      </c>
    </row>
    <row r="59" spans="1:7" x14ac:dyDescent="0.4">
      <c r="A59" s="68" t="s">
        <v>354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4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4">
      <c r="A61" s="68" t="s">
        <v>356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4">
      <c r="A62" s="67" t="s">
        <v>357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4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4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4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4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4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4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4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4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4">
      <c r="A71" s="67" t="s">
        <v>366</v>
      </c>
      <c r="B71" s="66">
        <v>0</v>
      </c>
      <c r="C71" s="66">
        <v>0</v>
      </c>
      <c r="D71" s="66">
        <v>0</v>
      </c>
      <c r="E71" s="66">
        <v>0</v>
      </c>
      <c r="F71" s="66">
        <v>0</v>
      </c>
      <c r="G71" s="66">
        <v>0</v>
      </c>
    </row>
    <row r="72" spans="1:7" x14ac:dyDescent="0.4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4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4">
      <c r="A74" s="68" t="s">
        <v>369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4">
      <c r="A75" s="67" t="s">
        <v>370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4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4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4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4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4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4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4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4">
      <c r="A83" s="69"/>
      <c r="B83" s="58"/>
      <c r="C83" s="58"/>
      <c r="D83" s="58"/>
      <c r="E83" s="58"/>
      <c r="F83" s="58"/>
      <c r="G83" s="58"/>
    </row>
    <row r="84" spans="1:7" x14ac:dyDescent="0.4">
      <c r="A84" s="27" t="s">
        <v>378</v>
      </c>
      <c r="B84" s="66"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4">
      <c r="A85" s="67" t="s">
        <v>305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4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4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4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4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4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4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4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4">
      <c r="A93" s="67" t="s">
        <v>313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4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4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4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4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4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4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4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4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4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4">
      <c r="A103" s="67" t="s">
        <v>323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4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4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4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4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4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4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4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4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4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4">
      <c r="A113" s="67" t="s">
        <v>333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4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4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4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4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4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4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4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4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4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4">
      <c r="A123" s="67" t="s">
        <v>343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4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4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4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4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4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4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4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4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4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4">
      <c r="A133" s="67" t="s">
        <v>353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4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4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4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4">
      <c r="A137" s="67" t="s">
        <v>357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4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4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4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4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4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4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4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4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4">
      <c r="A146" s="67" t="s">
        <v>366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4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4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4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4">
      <c r="A150" s="67" t="s">
        <v>370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4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4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4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4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4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4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4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4">
      <c r="A158" s="71"/>
      <c r="B158" s="72"/>
      <c r="C158" s="72"/>
      <c r="D158" s="72"/>
      <c r="E158" s="72"/>
      <c r="F158" s="72"/>
      <c r="G158" s="72"/>
    </row>
    <row r="159" spans="1:7" x14ac:dyDescent="0.4">
      <c r="A159" s="28" t="s">
        <v>379</v>
      </c>
      <c r="B159" s="73">
        <f>B9+B84</f>
        <v>29474579.219999999</v>
      </c>
      <c r="C159" s="73">
        <f t="shared" ref="C159:G159" si="14">C9+C84</f>
        <v>5528808.5999999996</v>
      </c>
      <c r="D159" s="73">
        <f t="shared" si="14"/>
        <v>35003387.82</v>
      </c>
      <c r="E159" s="73">
        <f t="shared" si="14"/>
        <v>5110279.95</v>
      </c>
      <c r="F159" s="73">
        <f t="shared" si="14"/>
        <v>5110279.95</v>
      </c>
      <c r="G159" s="73">
        <f t="shared" si="14"/>
        <v>29893107.870000001</v>
      </c>
    </row>
    <row r="160" spans="1:7" x14ac:dyDescent="0.4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9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zoomScale="75" zoomScaleNormal="75" workbookViewId="0">
      <selection activeCell="B29" sqref="B29:G29"/>
    </sheetView>
  </sheetViews>
  <sheetFormatPr baseColWidth="10" defaultColWidth="11" defaultRowHeight="14.6" x14ac:dyDescent="0.4"/>
  <cols>
    <col min="1" max="1" width="47.84375" bestFit="1" customWidth="1"/>
    <col min="2" max="2" width="22.3046875" bestFit="1" customWidth="1"/>
    <col min="3" max="3" width="19.84375" bestFit="1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2" t="s">
        <v>380</v>
      </c>
      <c r="B1" s="193"/>
      <c r="C1" s="193"/>
      <c r="D1" s="193"/>
      <c r="E1" s="193"/>
      <c r="F1" s="193"/>
      <c r="G1" s="194"/>
    </row>
    <row r="2" spans="1:7" ht="1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ht="15" customHeight="1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ht="15" customHeight="1" x14ac:dyDescent="0.4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ht="15" customHeight="1" x14ac:dyDescent="0.4">
      <c r="A7" s="187" t="s">
        <v>5</v>
      </c>
      <c r="B7" s="189" t="s">
        <v>299</v>
      </c>
      <c r="C7" s="189"/>
      <c r="D7" s="189"/>
      <c r="E7" s="189"/>
      <c r="F7" s="189"/>
      <c r="G7" s="191" t="s">
        <v>300</v>
      </c>
    </row>
    <row r="8" spans="1:7" ht="29.15" x14ac:dyDescent="0.4">
      <c r="A8" s="188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90"/>
    </row>
    <row r="9" spans="1:7" ht="15.75" customHeight="1" x14ac:dyDescent="0.4">
      <c r="A9" s="25" t="s">
        <v>382</v>
      </c>
      <c r="B9" s="29">
        <f>SUM(B10:B17)</f>
        <v>29474579.219999999</v>
      </c>
      <c r="C9" s="29">
        <f t="shared" ref="C9:G9" si="0">SUM(C10:C17)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x14ac:dyDescent="0.4">
      <c r="A10" s="55" t="s">
        <v>548</v>
      </c>
      <c r="B10" s="131">
        <v>19409579.219999999</v>
      </c>
      <c r="C10" s="131">
        <v>0</v>
      </c>
      <c r="D10" s="132">
        <f>B10+C10</f>
        <v>19409579.219999999</v>
      </c>
      <c r="E10" s="131">
        <v>2483295.0299999998</v>
      </c>
      <c r="F10" s="131">
        <v>2483295.0299999998</v>
      </c>
      <c r="G10" s="132">
        <f>D10-E10</f>
        <v>16926284.189999998</v>
      </c>
    </row>
    <row r="11" spans="1:7" x14ac:dyDescent="0.4">
      <c r="A11" s="55" t="s">
        <v>549</v>
      </c>
      <c r="B11" s="131">
        <v>2470000</v>
      </c>
      <c r="C11" s="131">
        <v>0</v>
      </c>
      <c r="D11" s="132">
        <f t="shared" ref="D11:D14" si="1">B11+C11</f>
        <v>2470000</v>
      </c>
      <c r="E11" s="131">
        <v>0</v>
      </c>
      <c r="F11" s="131">
        <v>0</v>
      </c>
      <c r="G11" s="132">
        <f t="shared" ref="G11:G14" si="2">D11-E11</f>
        <v>2470000</v>
      </c>
    </row>
    <row r="12" spans="1:7" x14ac:dyDescent="0.4">
      <c r="A12" s="55" t="s">
        <v>550</v>
      </c>
      <c r="B12" s="131">
        <v>5595000</v>
      </c>
      <c r="C12" s="131">
        <v>5528808.5999999996</v>
      </c>
      <c r="D12" s="132">
        <f t="shared" si="1"/>
        <v>11123808.6</v>
      </c>
      <c r="E12" s="131">
        <v>2626984.92</v>
      </c>
      <c r="F12" s="131">
        <v>2626984.92</v>
      </c>
      <c r="G12" s="132">
        <f t="shared" si="2"/>
        <v>8496823.6799999997</v>
      </c>
    </row>
    <row r="13" spans="1:7" x14ac:dyDescent="0.4">
      <c r="A13" s="55" t="s">
        <v>551</v>
      </c>
      <c r="B13" s="131">
        <v>1200000</v>
      </c>
      <c r="C13" s="131">
        <v>0</v>
      </c>
      <c r="D13" s="132">
        <f t="shared" si="1"/>
        <v>1200000</v>
      </c>
      <c r="E13" s="131">
        <v>0</v>
      </c>
      <c r="F13" s="131">
        <v>0</v>
      </c>
      <c r="G13" s="132">
        <f t="shared" si="2"/>
        <v>1200000</v>
      </c>
    </row>
    <row r="14" spans="1:7" x14ac:dyDescent="0.4">
      <c r="A14" s="55" t="s">
        <v>552</v>
      </c>
      <c r="B14" s="131">
        <v>800000</v>
      </c>
      <c r="C14" s="131">
        <v>0</v>
      </c>
      <c r="D14" s="132">
        <f t="shared" si="1"/>
        <v>800000</v>
      </c>
      <c r="E14" s="131">
        <v>0</v>
      </c>
      <c r="F14" s="131">
        <v>0</v>
      </c>
      <c r="G14" s="132">
        <f t="shared" si="2"/>
        <v>800000</v>
      </c>
    </row>
    <row r="15" spans="1:7" x14ac:dyDescent="0.4">
      <c r="A15" s="55" t="s">
        <v>388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5" t="s">
        <v>389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5" t="s">
        <v>390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30" t="s">
        <v>151</v>
      </c>
      <c r="B18" s="43"/>
      <c r="C18" s="43"/>
      <c r="D18" s="43"/>
      <c r="E18" s="43"/>
      <c r="F18" s="43"/>
      <c r="G18" s="43"/>
    </row>
    <row r="19" spans="1:7" x14ac:dyDescent="0.4">
      <c r="A19" s="3" t="s">
        <v>391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4">
      <c r="A20" s="55" t="s">
        <v>383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4">
      <c r="A21" s="55" t="s">
        <v>384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4">
      <c r="A22" s="55" t="s">
        <v>385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4">
      <c r="A23" s="55" t="s">
        <v>386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4">
      <c r="A24" s="55" t="s">
        <v>387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4">
      <c r="A25" s="55" t="s">
        <v>388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4">
      <c r="A26" s="55" t="s">
        <v>389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4">
      <c r="A27" s="55" t="s">
        <v>390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4">
      <c r="A28" s="30" t="s">
        <v>151</v>
      </c>
      <c r="B28" s="43"/>
      <c r="C28" s="43"/>
      <c r="D28" s="43"/>
      <c r="E28" s="43"/>
      <c r="F28" s="43"/>
      <c r="G28" s="43"/>
    </row>
    <row r="29" spans="1:7" x14ac:dyDescent="0.4">
      <c r="A29" s="3" t="s">
        <v>379</v>
      </c>
      <c r="B29" s="4">
        <f>+B9+B19</f>
        <v>29474579.219999999</v>
      </c>
      <c r="C29" s="4">
        <f t="shared" ref="C29:G29" si="3">+C9+C19</f>
        <v>5528808.5999999996</v>
      </c>
      <c r="D29" s="4">
        <f t="shared" si="3"/>
        <v>35003387.82</v>
      </c>
      <c r="E29" s="4">
        <f t="shared" si="3"/>
        <v>5110279.9499999993</v>
      </c>
      <c r="F29" s="4">
        <f t="shared" si="3"/>
        <v>5110279.9499999993</v>
      </c>
      <c r="G29" s="4">
        <f t="shared" si="3"/>
        <v>29893107.869999997</v>
      </c>
    </row>
    <row r="30" spans="1:7" x14ac:dyDescent="0.4">
      <c r="A30" s="49"/>
      <c r="B30" s="49"/>
      <c r="C30" s="49"/>
      <c r="D30" s="49"/>
      <c r="E30" s="49"/>
      <c r="F30" s="49"/>
      <c r="G30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zoomScale="75" zoomScaleNormal="75" workbookViewId="0">
      <selection activeCell="B77" sqref="B77:G77"/>
    </sheetView>
  </sheetViews>
  <sheetFormatPr baseColWidth="10" defaultColWidth="11" defaultRowHeight="14.6" x14ac:dyDescent="0.4"/>
  <cols>
    <col min="1" max="1" width="82.84375" customWidth="1"/>
    <col min="2" max="2" width="22.3046875" bestFit="1" customWidth="1"/>
    <col min="3" max="3" width="18.3046875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5" t="s">
        <v>392</v>
      </c>
      <c r="B1" s="196"/>
      <c r="C1" s="196"/>
      <c r="D1" s="196"/>
      <c r="E1" s="196"/>
      <c r="F1" s="196"/>
      <c r="G1" s="19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393</v>
      </c>
      <c r="B3" s="97"/>
      <c r="C3" s="97"/>
      <c r="D3" s="97"/>
      <c r="E3" s="97"/>
      <c r="F3" s="97"/>
      <c r="G3" s="98"/>
    </row>
    <row r="4" spans="1:7" x14ac:dyDescent="0.4">
      <c r="A4" s="96" t="s">
        <v>394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4">
      <c r="A7" s="187" t="s">
        <v>5</v>
      </c>
      <c r="B7" s="183" t="s">
        <v>299</v>
      </c>
      <c r="C7" s="184"/>
      <c r="D7" s="184"/>
      <c r="E7" s="184"/>
      <c r="F7" s="185"/>
      <c r="G7" s="191" t="s">
        <v>300</v>
      </c>
    </row>
    <row r="8" spans="1:7" ht="29.15" x14ac:dyDescent="0.4">
      <c r="A8" s="188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90"/>
    </row>
    <row r="9" spans="1:7" ht="16.5" customHeight="1" x14ac:dyDescent="0.4">
      <c r="A9" s="25" t="s">
        <v>396</v>
      </c>
      <c r="B9" s="29">
        <f>+B10</f>
        <v>29474579.219999999</v>
      </c>
      <c r="C9" s="29">
        <f t="shared" ref="C9:G9" si="0">+C10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ht="15" customHeight="1" x14ac:dyDescent="0.4">
      <c r="A10" s="51" t="s">
        <v>397</v>
      </c>
      <c r="B10" s="41">
        <f>SUM(B11:B18)</f>
        <v>29474579.219999999</v>
      </c>
      <c r="C10" s="41">
        <f t="shared" ref="C10:G10" si="1">SUM(C11:C18)</f>
        <v>5528808.5999999996</v>
      </c>
      <c r="D10" s="41">
        <f t="shared" si="1"/>
        <v>35003387.82</v>
      </c>
      <c r="E10" s="41">
        <f t="shared" si="1"/>
        <v>5110279.9499999993</v>
      </c>
      <c r="F10" s="41">
        <f t="shared" si="1"/>
        <v>5110279.9499999993</v>
      </c>
      <c r="G10" s="41">
        <f t="shared" si="1"/>
        <v>29893107.869999997</v>
      </c>
    </row>
    <row r="11" spans="1:7" x14ac:dyDescent="0.4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60" t="s">
        <v>400</v>
      </c>
      <c r="B13" s="41">
        <f>+'Formato 6 b)'!B9</f>
        <v>29474579.219999999</v>
      </c>
      <c r="C13" s="41">
        <f>+'Formato 6 b)'!C9</f>
        <v>5528808.5999999996</v>
      </c>
      <c r="D13" s="41">
        <f>+'Formato 6 b)'!D9</f>
        <v>35003387.82</v>
      </c>
      <c r="E13" s="41">
        <f>+'Formato 6 b)'!E9</f>
        <v>5110279.9499999993</v>
      </c>
      <c r="F13" s="41">
        <f>+'Formato 6 b)'!F9</f>
        <v>5110279.9499999993</v>
      </c>
      <c r="G13" s="41">
        <f>+'Formato 6 b)'!G9</f>
        <v>29893107.869999997</v>
      </c>
    </row>
    <row r="14" spans="1:7" x14ac:dyDescent="0.4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51" t="s">
        <v>406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407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410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51" t="s">
        <v>414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5" customHeight="1" x14ac:dyDescent="0.4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5" customHeight="1" x14ac:dyDescent="0.4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5" customHeight="1" x14ac:dyDescent="0.4">
      <c r="A37" s="52" t="s">
        <v>424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4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29.15" x14ac:dyDescent="0.4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4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4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4">
      <c r="A42" s="63"/>
      <c r="B42" s="47"/>
      <c r="C42" s="47"/>
      <c r="D42" s="47"/>
      <c r="E42" s="47"/>
      <c r="F42" s="47"/>
      <c r="G42" s="47"/>
    </row>
    <row r="43" spans="1:7" x14ac:dyDescent="0.4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4">
      <c r="A44" s="51" t="s">
        <v>397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4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4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51" t="s">
        <v>406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51" t="s">
        <v>414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4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4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4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4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4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4">
      <c r="A71" s="52" t="s">
        <v>424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4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29.15" x14ac:dyDescent="0.4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4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4">
      <c r="A76" s="39"/>
      <c r="B76" s="43"/>
      <c r="C76" s="43"/>
      <c r="D76" s="43"/>
      <c r="E76" s="43"/>
      <c r="F76" s="43"/>
      <c r="G76" s="43"/>
    </row>
    <row r="77" spans="1:7" x14ac:dyDescent="0.4">
      <c r="A77" s="3" t="s">
        <v>379</v>
      </c>
      <c r="B77" s="4">
        <f>+B9+B43</f>
        <v>29474579.219999999</v>
      </c>
      <c r="C77" s="4">
        <f t="shared" ref="C77:G77" si="2">+C9+C43</f>
        <v>5528808.5999999996</v>
      </c>
      <c r="D77" s="4">
        <f t="shared" si="2"/>
        <v>35003387.82</v>
      </c>
      <c r="E77" s="4">
        <f t="shared" si="2"/>
        <v>5110279.9499999993</v>
      </c>
      <c r="F77" s="4">
        <f t="shared" si="2"/>
        <v>5110279.9499999993</v>
      </c>
      <c r="G77" s="4">
        <f t="shared" si="2"/>
        <v>29893107.869999997</v>
      </c>
    </row>
    <row r="78" spans="1:7" x14ac:dyDescent="0.4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G10 B37:G37 B19:G19 B27:G27 B53:G53 C72:G75 B43:B44 B71:G71 C11:G12 C20:G26 C28:G36 C43:G52 C54:G60 C62:G70 C14:G18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zoomScale="75" zoomScaleNormal="75" workbookViewId="0">
      <selection activeCell="B33" sqref="B33:G33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ht="33.65" customHeight="1" x14ac:dyDescent="0.4">
      <c r="A1" s="192" t="s">
        <v>430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297</v>
      </c>
      <c r="B3" s="97"/>
      <c r="C3" s="97"/>
      <c r="D3" s="97"/>
      <c r="E3" s="97"/>
      <c r="F3" s="97"/>
      <c r="G3" s="98"/>
    </row>
    <row r="4" spans="1:7" x14ac:dyDescent="0.4">
      <c r="A4" s="96" t="s">
        <v>431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x14ac:dyDescent="0.4">
      <c r="A7" s="187" t="s">
        <v>5</v>
      </c>
      <c r="B7" s="190" t="s">
        <v>299</v>
      </c>
      <c r="C7" s="190"/>
      <c r="D7" s="190"/>
      <c r="E7" s="190"/>
      <c r="F7" s="190"/>
      <c r="G7" s="190" t="s">
        <v>300</v>
      </c>
    </row>
    <row r="8" spans="1:7" ht="29.15" x14ac:dyDescent="0.4">
      <c r="A8" s="188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97"/>
    </row>
    <row r="9" spans="1:7" ht="15.75" customHeight="1" x14ac:dyDescent="0.4">
      <c r="A9" s="25" t="s">
        <v>432</v>
      </c>
      <c r="B9" s="102">
        <f>+B10</f>
        <v>11077137.77</v>
      </c>
      <c r="C9" s="102">
        <f t="shared" ref="C9:G9" si="0">+C10</f>
        <v>0</v>
      </c>
      <c r="D9" s="102">
        <f t="shared" si="0"/>
        <v>11077137.77</v>
      </c>
      <c r="E9" s="102">
        <f t="shared" si="0"/>
        <v>1940049.2200000002</v>
      </c>
      <c r="F9" s="102">
        <f t="shared" si="0"/>
        <v>1940049.2200000002</v>
      </c>
      <c r="G9" s="102">
        <f t="shared" si="0"/>
        <v>9137088.5500000007</v>
      </c>
    </row>
    <row r="10" spans="1:7" x14ac:dyDescent="0.4">
      <c r="A10" s="51" t="s">
        <v>433</v>
      </c>
      <c r="B10" s="58">
        <f>+'Formato 6 a)'!B10</f>
        <v>11077137.77</v>
      </c>
      <c r="C10" s="58">
        <f>+'Formato 6 a)'!C10</f>
        <v>0</v>
      </c>
      <c r="D10" s="58">
        <f>+'Formato 6 a)'!D10</f>
        <v>11077137.77</v>
      </c>
      <c r="E10" s="58">
        <f>+'Formato 6 a)'!E10</f>
        <v>1940049.2200000002</v>
      </c>
      <c r="F10" s="58">
        <f>+'Formato 6 a)'!F10</f>
        <v>1940049.2200000002</v>
      </c>
      <c r="G10" s="58">
        <f>+'Formato 6 a)'!G10</f>
        <v>9137088.5500000007</v>
      </c>
    </row>
    <row r="11" spans="1:7" ht="15.75" customHeight="1" x14ac:dyDescent="0.4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1" t="s">
        <v>435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29.15" x14ac:dyDescent="0.4">
      <c r="A16" s="52" t="s">
        <v>439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39"/>
      <c r="B20" s="61"/>
      <c r="C20" s="61"/>
      <c r="D20" s="61"/>
      <c r="E20" s="61"/>
      <c r="F20" s="61"/>
      <c r="G20" s="61"/>
    </row>
    <row r="21" spans="1:7" x14ac:dyDescent="0.4">
      <c r="A21" s="33" t="s">
        <v>443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4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435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29.15" x14ac:dyDescent="0.4">
      <c r="A28" s="52" t="s">
        <v>439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4">
      <c r="A32" s="39"/>
      <c r="B32" s="61"/>
      <c r="C32" s="61"/>
      <c r="D32" s="61"/>
      <c r="E32" s="61"/>
      <c r="F32" s="61"/>
      <c r="G32" s="61"/>
    </row>
    <row r="33" spans="1:7" ht="14.5" customHeight="1" x14ac:dyDescent="0.4">
      <c r="A33" s="3" t="s">
        <v>444</v>
      </c>
      <c r="B33" s="102">
        <f>+B9+B21</f>
        <v>11077137.77</v>
      </c>
      <c r="C33" s="102">
        <f t="shared" ref="C33:G33" si="1">+C9+C21</f>
        <v>0</v>
      </c>
      <c r="D33" s="102">
        <f t="shared" si="1"/>
        <v>11077137.77</v>
      </c>
      <c r="E33" s="102">
        <f t="shared" si="1"/>
        <v>1940049.2200000002</v>
      </c>
      <c r="F33" s="102">
        <f t="shared" si="1"/>
        <v>1940049.2200000002</v>
      </c>
      <c r="G33" s="102">
        <f t="shared" si="1"/>
        <v>9137088.5500000007</v>
      </c>
    </row>
    <row r="34" spans="1:7" ht="14.5" customHeight="1" x14ac:dyDescent="0.4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11:F21 G11:G33 B23:F33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D17" sqref="D17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445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446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448</v>
      </c>
      <c r="B7" s="102">
        <f>SUM(B8:B19)</f>
        <v>29474579</v>
      </c>
      <c r="C7" s="102">
        <f t="shared" ref="C7:G7" si="1">SUM(C8:C19)</f>
        <v>30506189.264999997</v>
      </c>
      <c r="D7" s="102">
        <f t="shared" si="1"/>
        <v>31573905.889274996</v>
      </c>
      <c r="E7" s="102">
        <f t="shared" si="1"/>
        <v>32678992.595399618</v>
      </c>
      <c r="F7" s="102">
        <f t="shared" si="1"/>
        <v>33822757.3362386</v>
      </c>
      <c r="G7" s="102">
        <f t="shared" si="1"/>
        <v>35006553.843006946</v>
      </c>
    </row>
    <row r="8" spans="1:7" x14ac:dyDescent="0.4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4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455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 t="s">
        <v>458</v>
      </c>
      <c r="B17" s="58">
        <f>+'Formato 4'!B14</f>
        <v>29474579</v>
      </c>
      <c r="C17" s="58">
        <f>+B17*1.035</f>
        <v>30506189.264999997</v>
      </c>
      <c r="D17" s="58">
        <f t="shared" ref="D17:G17" si="2">+C17*1.035</f>
        <v>31573905.889274996</v>
      </c>
      <c r="E17" s="58">
        <f t="shared" si="2"/>
        <v>32678992.595399618</v>
      </c>
      <c r="F17" s="58">
        <f t="shared" si="2"/>
        <v>33822757.3362386</v>
      </c>
      <c r="G17" s="58">
        <f t="shared" si="2"/>
        <v>35006553.843006946</v>
      </c>
    </row>
    <row r="18" spans="1:7" x14ac:dyDescent="0.4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4">
      <c r="A20" s="51" t="s">
        <v>461</v>
      </c>
      <c r="B20" s="58"/>
      <c r="C20" s="58"/>
      <c r="D20" s="58"/>
      <c r="E20" s="58"/>
      <c r="F20" s="58"/>
      <c r="G20" s="58"/>
    </row>
    <row r="21" spans="1:7" x14ac:dyDescent="0.4">
      <c r="A21" s="3" t="s">
        <v>462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29.15" x14ac:dyDescent="0.4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0" t="s">
        <v>461</v>
      </c>
      <c r="B27" s="59"/>
      <c r="C27" s="59"/>
      <c r="D27" s="59"/>
      <c r="E27" s="59"/>
      <c r="F27" s="59"/>
      <c r="G27" s="59"/>
    </row>
    <row r="28" spans="1:7" x14ac:dyDescent="0.4">
      <c r="A28" s="3" t="s">
        <v>468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4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39" t="s">
        <v>461</v>
      </c>
      <c r="B30" s="61"/>
      <c r="C30" s="61"/>
      <c r="D30" s="61"/>
      <c r="E30" s="61"/>
      <c r="F30" s="61"/>
      <c r="G30" s="61"/>
    </row>
    <row r="31" spans="1:7" ht="14.5" customHeight="1" x14ac:dyDescent="0.4">
      <c r="A31" s="3" t="s">
        <v>470</v>
      </c>
      <c r="B31" s="102">
        <f>+B7+B21+B28</f>
        <v>29474579</v>
      </c>
      <c r="C31" s="102">
        <f t="shared" ref="C31:G31" si="3">+C7+C21+C28</f>
        <v>30506189.264999997</v>
      </c>
      <c r="D31" s="102">
        <f t="shared" si="3"/>
        <v>31573905.889274996</v>
      </c>
      <c r="E31" s="102">
        <f t="shared" si="3"/>
        <v>32678992.595399618</v>
      </c>
      <c r="F31" s="102">
        <f t="shared" si="3"/>
        <v>33822757.3362386</v>
      </c>
      <c r="G31" s="102">
        <f t="shared" si="3"/>
        <v>35006553.843006946</v>
      </c>
    </row>
    <row r="32" spans="1:7" ht="14.5" customHeight="1" x14ac:dyDescent="0.4">
      <c r="A32" s="39"/>
      <c r="B32" s="105"/>
      <c r="C32" s="105"/>
      <c r="D32" s="105"/>
      <c r="E32" s="105"/>
      <c r="F32" s="105"/>
      <c r="G32" s="105"/>
    </row>
    <row r="33" spans="1:7" x14ac:dyDescent="0.4">
      <c r="A33" s="108" t="s">
        <v>292</v>
      </c>
      <c r="B33" s="47"/>
      <c r="C33" s="47"/>
      <c r="D33" s="47"/>
      <c r="E33" s="47"/>
      <c r="F33" s="47"/>
      <c r="G33" s="47"/>
    </row>
    <row r="34" spans="1:7" ht="29.15" x14ac:dyDescent="0.4">
      <c r="A34" s="106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29.15" x14ac:dyDescent="0.4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108" t="s">
        <v>472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4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21:G31 B7:G7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2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zoomScale="75" zoomScaleNormal="75" workbookViewId="0">
      <selection activeCell="C8" sqref="C8:G12"/>
    </sheetView>
  </sheetViews>
  <sheetFormatPr baseColWidth="10" defaultColWidth="11" defaultRowHeight="14.6" x14ac:dyDescent="0.4"/>
  <cols>
    <col min="1" max="1" width="68.84375" bestFit="1" customWidth="1"/>
    <col min="2" max="2" width="24.535156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473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474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475</v>
      </c>
      <c r="B7" s="102">
        <f>SUM(B8:B16)</f>
        <v>29474579.219999999</v>
      </c>
      <c r="C7" s="102">
        <f t="shared" ref="C7:G7" si="1">SUM(C8:C16)</f>
        <v>30506189.492699996</v>
      </c>
      <c r="D7" s="102">
        <f t="shared" si="1"/>
        <v>31573906.124944493</v>
      </c>
      <c r="E7" s="102">
        <f t="shared" si="1"/>
        <v>32678992.839317545</v>
      </c>
      <c r="F7" s="102">
        <f t="shared" si="1"/>
        <v>33822757.588693663</v>
      </c>
      <c r="G7" s="102">
        <f t="shared" si="1"/>
        <v>35006554.104297929</v>
      </c>
    </row>
    <row r="8" spans="1:7" x14ac:dyDescent="0.4">
      <c r="A8" s="51" t="s">
        <v>476</v>
      </c>
      <c r="B8" s="58">
        <f>+'Formato 6 a)'!B10</f>
        <v>11077137.77</v>
      </c>
      <c r="C8" s="58">
        <f>+B8*1.035</f>
        <v>11464837.591949999</v>
      </c>
      <c r="D8" s="58">
        <f t="shared" ref="D8:G8" si="2">+C8*1.035</f>
        <v>11866106.907668248</v>
      </c>
      <c r="E8" s="58">
        <f t="shared" si="2"/>
        <v>12281420.649436636</v>
      </c>
      <c r="F8" s="58">
        <f t="shared" si="2"/>
        <v>12711270.372166917</v>
      </c>
      <c r="G8" s="58">
        <f t="shared" si="2"/>
        <v>13156164.835192759</v>
      </c>
    </row>
    <row r="9" spans="1:7" ht="15.75" customHeight="1" x14ac:dyDescent="0.4">
      <c r="A9" s="51" t="s">
        <v>477</v>
      </c>
      <c r="B9" s="58">
        <f>+'Formato 6 a)'!B18</f>
        <v>338521</v>
      </c>
      <c r="C9" s="58">
        <f t="shared" ref="C9:G12" si="3">+B9*1.035</f>
        <v>350369.23499999999</v>
      </c>
      <c r="D9" s="58">
        <f t="shared" si="3"/>
        <v>362632.15822499996</v>
      </c>
      <c r="E9" s="58">
        <f t="shared" si="3"/>
        <v>375324.28376287495</v>
      </c>
      <c r="F9" s="58">
        <f t="shared" si="3"/>
        <v>388460.63369457558</v>
      </c>
      <c r="G9" s="58">
        <f t="shared" si="3"/>
        <v>402056.7558738857</v>
      </c>
    </row>
    <row r="10" spans="1:7" x14ac:dyDescent="0.4">
      <c r="A10" s="51" t="s">
        <v>478</v>
      </c>
      <c r="B10" s="58">
        <f>+'Formato 6 a)'!B28</f>
        <v>17993920.449999999</v>
      </c>
      <c r="C10" s="58">
        <f t="shared" si="3"/>
        <v>18623707.665749997</v>
      </c>
      <c r="D10" s="58">
        <f t="shared" si="3"/>
        <v>19275537.434051245</v>
      </c>
      <c r="E10" s="58">
        <f t="shared" si="3"/>
        <v>19950181.244243037</v>
      </c>
      <c r="F10" s="58">
        <f t="shared" si="3"/>
        <v>20648437.587791543</v>
      </c>
      <c r="G10" s="58">
        <f t="shared" si="3"/>
        <v>21371132.903364245</v>
      </c>
    </row>
    <row r="11" spans="1:7" x14ac:dyDescent="0.4">
      <c r="A11" s="51" t="s">
        <v>479</v>
      </c>
      <c r="B11" s="58">
        <v>0</v>
      </c>
      <c r="C11" s="58">
        <f t="shared" si="3"/>
        <v>0</v>
      </c>
      <c r="D11" s="58">
        <f t="shared" si="3"/>
        <v>0</v>
      </c>
      <c r="E11" s="58">
        <f t="shared" si="3"/>
        <v>0</v>
      </c>
      <c r="F11" s="58">
        <f t="shared" si="3"/>
        <v>0</v>
      </c>
      <c r="G11" s="58">
        <f t="shared" si="3"/>
        <v>0</v>
      </c>
    </row>
    <row r="12" spans="1:7" x14ac:dyDescent="0.4">
      <c r="A12" s="51" t="s">
        <v>480</v>
      </c>
      <c r="B12" s="58">
        <f>+'Formato 6 a)'!B48</f>
        <v>65000</v>
      </c>
      <c r="C12" s="58">
        <f t="shared" si="3"/>
        <v>67275</v>
      </c>
      <c r="D12" s="58">
        <f t="shared" si="3"/>
        <v>69629.625</v>
      </c>
      <c r="E12" s="58">
        <f t="shared" si="3"/>
        <v>72066.661874999991</v>
      </c>
      <c r="F12" s="58">
        <f t="shared" si="3"/>
        <v>74588.995040624985</v>
      </c>
      <c r="G12" s="58">
        <f t="shared" si="3"/>
        <v>77199.609867046849</v>
      </c>
    </row>
    <row r="13" spans="1:7" x14ac:dyDescent="0.4">
      <c r="A13" s="51" t="s">
        <v>481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483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/>
      <c r="B17" s="58"/>
      <c r="C17" s="58"/>
      <c r="D17" s="58"/>
      <c r="E17" s="58"/>
      <c r="F17" s="58"/>
      <c r="G17" s="58"/>
    </row>
    <row r="18" spans="1:7" x14ac:dyDescent="0.4">
      <c r="A18" s="3" t="s">
        <v>485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4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39" t="s">
        <v>461</v>
      </c>
      <c r="B28" s="61"/>
      <c r="C28" s="61"/>
      <c r="D28" s="61"/>
      <c r="E28" s="61"/>
      <c r="F28" s="61"/>
      <c r="G28" s="61"/>
    </row>
    <row r="29" spans="1:7" ht="14.5" customHeight="1" x14ac:dyDescent="0.4">
      <c r="A29" s="3" t="s">
        <v>487</v>
      </c>
      <c r="B29" s="102">
        <f>+B7+B18</f>
        <v>29474579.219999999</v>
      </c>
      <c r="C29" s="102">
        <f t="shared" ref="C29:G29" si="4">+C7+C18</f>
        <v>30506189.492699996</v>
      </c>
      <c r="D29" s="102">
        <f t="shared" si="4"/>
        <v>31573906.124944493</v>
      </c>
      <c r="E29" s="102">
        <f t="shared" si="4"/>
        <v>32678992.839317545</v>
      </c>
      <c r="F29" s="102">
        <f t="shared" si="4"/>
        <v>33822757.588693663</v>
      </c>
      <c r="G29" s="102">
        <f t="shared" si="4"/>
        <v>35006554.104297929</v>
      </c>
    </row>
    <row r="30" spans="1:7" x14ac:dyDescent="0.4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18:G29 B7:G7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topLeftCell="B1" zoomScale="80" zoomScaleNormal="80" workbookViewId="0">
      <selection activeCell="G16" sqref="G16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488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489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7" t="s">
        <v>554</v>
      </c>
      <c r="D5" s="127" t="s">
        <v>555</v>
      </c>
      <c r="E5" s="127" t="s">
        <v>556</v>
      </c>
      <c r="F5" s="127" t="s">
        <v>557</v>
      </c>
      <c r="G5" s="127" t="s">
        <v>558</v>
      </c>
    </row>
    <row r="6" spans="1:7" ht="15.75" customHeight="1" x14ac:dyDescent="0.4">
      <c r="A6" s="25" t="s">
        <v>490</v>
      </c>
      <c r="B6" s="29">
        <f t="shared" ref="B6:G6" si="0">SUM(B7:B18)</f>
        <v>3573699.1100000003</v>
      </c>
      <c r="C6" s="29">
        <f t="shared" si="0"/>
        <v>6825999.2699999996</v>
      </c>
      <c r="D6" s="29">
        <f t="shared" si="0"/>
        <v>7099999.9699999997</v>
      </c>
      <c r="E6" s="29">
        <f t="shared" si="0"/>
        <v>17450895.379999999</v>
      </c>
      <c r="F6" s="29">
        <f t="shared" si="0"/>
        <v>29060264.420000002</v>
      </c>
      <c r="G6" s="29">
        <f t="shared" si="0"/>
        <v>24692796.199999999</v>
      </c>
    </row>
    <row r="7" spans="1:7" x14ac:dyDescent="0.4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4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4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2" t="s">
        <v>455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1" t="s">
        <v>456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458</v>
      </c>
      <c r="B16" s="58">
        <v>3573699.1100000003</v>
      </c>
      <c r="C16" s="58">
        <v>6825999.2699999996</v>
      </c>
      <c r="D16" s="58">
        <v>7099999.9699999997</v>
      </c>
      <c r="E16" s="41">
        <v>17450895.379999999</v>
      </c>
      <c r="F16" s="41">
        <f>+'[2]Formato 5'!E34</f>
        <v>29060264.420000002</v>
      </c>
      <c r="G16" s="58">
        <v>24692796.199999999</v>
      </c>
    </row>
    <row r="17" spans="1:7" x14ac:dyDescent="0.4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51"/>
      <c r="B19" s="58"/>
      <c r="C19" s="58"/>
      <c r="D19" s="43"/>
      <c r="E19" s="43"/>
      <c r="F19" s="43"/>
      <c r="G19" s="43"/>
    </row>
    <row r="20" spans="1:7" x14ac:dyDescent="0.4">
      <c r="A20" s="3" t="s">
        <v>491</v>
      </c>
      <c r="B20" s="102">
        <v>0</v>
      </c>
      <c r="C20" s="102">
        <v>0</v>
      </c>
      <c r="D20" s="134">
        <f t="shared" ref="D20:F20" si="1">SUM(D21:D25)</f>
        <v>0</v>
      </c>
      <c r="E20" s="134">
        <f t="shared" si="1"/>
        <v>0</v>
      </c>
      <c r="F20" s="134">
        <f t="shared" si="1"/>
        <v>0</v>
      </c>
      <c r="G20" s="134">
        <f>SUM(G21:G25)</f>
        <v>0</v>
      </c>
    </row>
    <row r="21" spans="1:7" x14ac:dyDescent="0.4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29.15" x14ac:dyDescent="0.4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/>
      <c r="B26" s="59"/>
      <c r="C26" s="59"/>
      <c r="D26" s="59"/>
      <c r="E26" s="59"/>
      <c r="F26" s="59"/>
      <c r="G26" s="59"/>
    </row>
    <row r="27" spans="1:7" x14ac:dyDescent="0.4">
      <c r="A27" s="3" t="s">
        <v>492</v>
      </c>
      <c r="B27" s="102">
        <v>0</v>
      </c>
      <c r="C27" s="102">
        <v>0</v>
      </c>
      <c r="D27" s="134">
        <f t="shared" ref="D27:G27" si="2">D28</f>
        <v>0</v>
      </c>
      <c r="E27" s="134">
        <f t="shared" si="2"/>
        <v>0</v>
      </c>
      <c r="F27" s="134">
        <f t="shared" si="2"/>
        <v>0</v>
      </c>
      <c r="G27" s="134">
        <f t="shared" si="2"/>
        <v>0</v>
      </c>
    </row>
    <row r="28" spans="1:7" x14ac:dyDescent="0.4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39"/>
      <c r="B29" s="61"/>
      <c r="C29" s="61"/>
      <c r="D29" s="43"/>
      <c r="E29" s="43"/>
      <c r="F29" s="43"/>
      <c r="G29" s="43"/>
    </row>
    <row r="30" spans="1:7" ht="14.5" customHeight="1" x14ac:dyDescent="0.4">
      <c r="A30" s="3" t="s">
        <v>493</v>
      </c>
      <c r="B30" s="134">
        <f t="shared" ref="B30:G30" si="3">B6+B20+B27</f>
        <v>3573699.1100000003</v>
      </c>
      <c r="C30" s="134">
        <f t="shared" si="3"/>
        <v>6825999.2699999996</v>
      </c>
      <c r="D30" s="134">
        <f t="shared" si="3"/>
        <v>7099999.9699999997</v>
      </c>
      <c r="E30" s="134">
        <f t="shared" si="3"/>
        <v>17450895.379999999</v>
      </c>
      <c r="F30" s="134">
        <f t="shared" si="3"/>
        <v>29060264.420000002</v>
      </c>
      <c r="G30" s="134">
        <f t="shared" si="3"/>
        <v>24692796.199999999</v>
      </c>
    </row>
    <row r="31" spans="1:7" ht="14.5" customHeight="1" x14ac:dyDescent="0.4">
      <c r="A31" s="39"/>
      <c r="B31" s="105"/>
      <c r="C31" s="105"/>
      <c r="D31" s="105"/>
      <c r="E31" s="105"/>
      <c r="F31" s="105"/>
      <c r="G31" s="105"/>
    </row>
    <row r="32" spans="1:7" x14ac:dyDescent="0.4">
      <c r="A32" s="108" t="s">
        <v>292</v>
      </c>
      <c r="B32" s="47"/>
      <c r="C32" s="47"/>
      <c r="D32" s="47"/>
      <c r="E32" s="47"/>
      <c r="F32" s="47"/>
      <c r="G32" s="47"/>
    </row>
    <row r="33" spans="1:7" ht="29.15" x14ac:dyDescent="0.4">
      <c r="A33" s="106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29.15" x14ac:dyDescent="0.4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4">
      <c r="A35" s="47" t="s">
        <v>472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48"/>
      <c r="B36" s="48"/>
      <c r="C36" s="48"/>
      <c r="D36" s="48"/>
      <c r="E36" s="48"/>
      <c r="F36" s="48"/>
      <c r="G36" s="48"/>
    </row>
    <row r="38" spans="1:7" x14ac:dyDescent="0.4">
      <c r="A38" t="s">
        <v>494</v>
      </c>
    </row>
    <row r="39" spans="1:7" x14ac:dyDescent="0.4">
      <c r="A39" t="s">
        <v>495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D19:G30 B20:C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zoomScale="75" zoomScaleNormal="75" workbookViewId="0">
      <selection activeCell="D7" sqref="D7:G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497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8" t="s">
        <v>554</v>
      </c>
      <c r="D5" s="128" t="s">
        <v>555</v>
      </c>
      <c r="E5" s="128" t="s">
        <v>556</v>
      </c>
      <c r="F5" s="128" t="s">
        <v>557</v>
      </c>
      <c r="G5" s="128" t="s">
        <v>559</v>
      </c>
    </row>
    <row r="6" spans="1:7" ht="15.75" customHeight="1" x14ac:dyDescent="0.4">
      <c r="A6" s="25" t="s">
        <v>475</v>
      </c>
      <c r="B6" s="102">
        <v>6222126.4799999995</v>
      </c>
      <c r="C6" s="102">
        <v>6878999.1799999997</v>
      </c>
      <c r="D6" s="135">
        <f t="shared" ref="D6:F6" si="0">SUM(D7:D15)</f>
        <v>4231444.09</v>
      </c>
      <c r="E6" s="135">
        <f t="shared" si="0"/>
        <v>13958562.09</v>
      </c>
      <c r="F6" s="135">
        <f t="shared" si="0"/>
        <v>24782522.879999999</v>
      </c>
      <c r="G6" s="135">
        <f t="shared" ref="G6" si="1">SUM(G7:G15)</f>
        <v>20884256.129999999</v>
      </c>
    </row>
    <row r="7" spans="1:7" x14ac:dyDescent="0.4">
      <c r="A7" s="51" t="s">
        <v>476</v>
      </c>
      <c r="B7" s="41">
        <v>4899335.5199999996</v>
      </c>
      <c r="C7" s="41">
        <v>5515722.96</v>
      </c>
      <c r="D7" s="133">
        <v>3272786.26</v>
      </c>
      <c r="E7" s="133">
        <v>5929485.6399999997</v>
      </c>
      <c r="F7" s="133">
        <v>8153935.7699999996</v>
      </c>
      <c r="G7" s="133">
        <v>9660916.9900000002</v>
      </c>
    </row>
    <row r="8" spans="1:7" ht="15.75" customHeight="1" x14ac:dyDescent="0.4">
      <c r="A8" s="51" t="s">
        <v>477</v>
      </c>
      <c r="B8" s="41">
        <v>112500.63</v>
      </c>
      <c r="C8" s="41">
        <v>118895</v>
      </c>
      <c r="D8" s="133">
        <v>91172.3</v>
      </c>
      <c r="E8" s="133">
        <v>185824.61</v>
      </c>
      <c r="F8" s="133">
        <v>299492.32</v>
      </c>
      <c r="G8" s="133">
        <v>57881.11</v>
      </c>
    </row>
    <row r="9" spans="1:7" x14ac:dyDescent="0.4">
      <c r="A9" s="51" t="s">
        <v>478</v>
      </c>
      <c r="B9" s="41">
        <v>1031778.3799999999</v>
      </c>
      <c r="C9" s="41">
        <v>1040281.7200000001</v>
      </c>
      <c r="D9" s="133">
        <v>635912.92000000004</v>
      </c>
      <c r="E9" s="133">
        <v>3493146.18</v>
      </c>
      <c r="F9" s="133">
        <v>15420250.039999999</v>
      </c>
      <c r="G9" s="133">
        <v>11165458.029999999</v>
      </c>
    </row>
    <row r="10" spans="1:7" x14ac:dyDescent="0.4">
      <c r="A10" s="51" t="s">
        <v>479</v>
      </c>
      <c r="B10" s="41">
        <v>0</v>
      </c>
      <c r="C10" s="41">
        <v>0</v>
      </c>
      <c r="D10" s="133">
        <v>0</v>
      </c>
      <c r="E10" s="133">
        <v>0</v>
      </c>
      <c r="F10" s="133">
        <v>0</v>
      </c>
      <c r="G10" s="133">
        <v>0</v>
      </c>
    </row>
    <row r="11" spans="1:7" x14ac:dyDescent="0.4">
      <c r="A11" s="51" t="s">
        <v>480</v>
      </c>
      <c r="B11" s="41">
        <v>178511.94999999998</v>
      </c>
      <c r="C11" s="41">
        <v>204099.5</v>
      </c>
      <c r="D11" s="133">
        <v>231572.61</v>
      </c>
      <c r="E11" s="133">
        <v>4350105.66</v>
      </c>
      <c r="F11" s="133">
        <v>908844.75</v>
      </c>
      <c r="G11" s="133">
        <v>0</v>
      </c>
    </row>
    <row r="12" spans="1:7" x14ac:dyDescent="0.4">
      <c r="A12" s="51" t="s">
        <v>481</v>
      </c>
      <c r="B12" s="58">
        <v>0</v>
      </c>
      <c r="C12" s="58">
        <v>0</v>
      </c>
      <c r="D12" s="133"/>
      <c r="E12" s="133"/>
      <c r="F12" s="133"/>
      <c r="G12" s="59">
        <v>0</v>
      </c>
    </row>
    <row r="13" spans="1:7" x14ac:dyDescent="0.4">
      <c r="A13" s="52" t="s">
        <v>482</v>
      </c>
      <c r="B13" s="58">
        <v>0</v>
      </c>
      <c r="C13" s="58">
        <v>0</v>
      </c>
      <c r="D13" s="133">
        <v>0</v>
      </c>
      <c r="E13" s="133">
        <v>0</v>
      </c>
      <c r="F13" s="133">
        <v>0</v>
      </c>
      <c r="G13" s="133">
        <v>0</v>
      </c>
    </row>
    <row r="14" spans="1:7" x14ac:dyDescent="0.4">
      <c r="A14" s="51" t="s">
        <v>483</v>
      </c>
      <c r="B14" s="58">
        <v>0</v>
      </c>
      <c r="C14" s="58">
        <v>0</v>
      </c>
      <c r="D14" s="133">
        <v>0</v>
      </c>
      <c r="E14" s="133">
        <v>0</v>
      </c>
      <c r="F14" s="133">
        <v>0</v>
      </c>
      <c r="G14" s="133">
        <v>0</v>
      </c>
    </row>
    <row r="15" spans="1:7" x14ac:dyDescent="0.4">
      <c r="A15" s="51" t="s">
        <v>484</v>
      </c>
      <c r="B15" s="58">
        <v>0</v>
      </c>
      <c r="C15" s="58">
        <v>0</v>
      </c>
      <c r="D15" s="133">
        <v>0</v>
      </c>
      <c r="E15" s="59">
        <v>0</v>
      </c>
      <c r="F15" s="59">
        <v>0</v>
      </c>
      <c r="G15" s="59">
        <v>0</v>
      </c>
    </row>
    <row r="16" spans="1:7" x14ac:dyDescent="0.4">
      <c r="A16" s="51"/>
      <c r="B16" s="58"/>
      <c r="C16" s="58"/>
      <c r="D16" s="136"/>
      <c r="E16" s="136"/>
      <c r="F16" s="136"/>
      <c r="G16" s="136"/>
    </row>
    <row r="17" spans="1:7" x14ac:dyDescent="0.4">
      <c r="A17" s="3" t="s">
        <v>485</v>
      </c>
      <c r="B17" s="102">
        <v>0</v>
      </c>
      <c r="C17" s="102">
        <v>0</v>
      </c>
      <c r="D17" s="135">
        <f t="shared" ref="D17:G17" si="2">SUM(D18:D26)</f>
        <v>0</v>
      </c>
      <c r="E17" s="135">
        <f t="shared" si="2"/>
        <v>0</v>
      </c>
      <c r="F17" s="135">
        <f t="shared" si="2"/>
        <v>0</v>
      </c>
      <c r="G17" s="135">
        <f t="shared" si="2"/>
        <v>0</v>
      </c>
    </row>
    <row r="18" spans="1:7" x14ac:dyDescent="0.4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39" t="s">
        <v>461</v>
      </c>
      <c r="B27" s="61"/>
      <c r="C27" s="61"/>
      <c r="D27" s="136"/>
      <c r="E27" s="136"/>
      <c r="F27" s="136"/>
      <c r="G27" s="136"/>
    </row>
    <row r="28" spans="1:7" ht="14.5" customHeight="1" x14ac:dyDescent="0.4">
      <c r="A28" s="3" t="s">
        <v>487</v>
      </c>
      <c r="B28" s="102">
        <v>0</v>
      </c>
      <c r="C28" s="102">
        <v>0</v>
      </c>
      <c r="D28" s="135">
        <f t="shared" ref="D28:G28" si="3">D6+D17</f>
        <v>4231444.09</v>
      </c>
      <c r="E28" s="135">
        <f t="shared" si="3"/>
        <v>13958562.09</v>
      </c>
      <c r="F28" s="135">
        <f t="shared" si="3"/>
        <v>24782522.879999999</v>
      </c>
      <c r="G28" s="135">
        <f t="shared" si="3"/>
        <v>20884256.129999999</v>
      </c>
    </row>
    <row r="29" spans="1:7" x14ac:dyDescent="0.4">
      <c r="A29" s="48"/>
      <c r="B29" s="48"/>
      <c r="C29" s="48"/>
      <c r="D29" s="48"/>
      <c r="E29" s="48"/>
      <c r="F29" s="48"/>
      <c r="G29" s="48"/>
    </row>
    <row r="31" spans="1:7" x14ac:dyDescent="0.4">
      <c r="A31" t="s">
        <v>494</v>
      </c>
    </row>
    <row r="32" spans="1:7" x14ac:dyDescent="0.4">
      <c r="A32" t="s">
        <v>495</v>
      </c>
    </row>
  </sheetData>
  <mergeCells count="4">
    <mergeCell ref="A1:G1"/>
    <mergeCell ref="A2:G2"/>
    <mergeCell ref="A3:G3"/>
    <mergeCell ref="A4:G4"/>
  </mergeCells>
  <phoneticPr fontId="16" type="noConversion"/>
  <dataValidations count="1">
    <dataValidation type="decimal" allowBlank="1" showInputMessage="1" showErrorMessage="1" sqref="B17:C28 B6:F6 D18:G26 G7:G12 E15:G15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B11" sqref="B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3046875" bestFit="1" customWidth="1"/>
    <col min="6" max="6" width="22.15234375" customWidth="1"/>
  </cols>
  <sheetData>
    <row r="1" spans="1:6" x14ac:dyDescent="0.4">
      <c r="A1" s="192" t="s">
        <v>498</v>
      </c>
      <c r="B1" s="175"/>
      <c r="C1" s="175"/>
      <c r="D1" s="175"/>
      <c r="E1" s="175"/>
      <c r="F1" s="175"/>
    </row>
    <row r="2" spans="1:6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9"/>
    </row>
    <row r="3" spans="1:6" x14ac:dyDescent="0.4">
      <c r="A3" s="180" t="s">
        <v>499</v>
      </c>
      <c r="B3" s="181"/>
      <c r="C3" s="181"/>
      <c r="D3" s="181"/>
      <c r="E3" s="181"/>
      <c r="F3" s="182"/>
    </row>
    <row r="4" spans="1:6" ht="29.15" x14ac:dyDescent="0.4">
      <c r="A4" s="103" t="s">
        <v>5</v>
      </c>
      <c r="B4" s="7" t="s">
        <v>500</v>
      </c>
      <c r="C4" s="32" t="s">
        <v>501</v>
      </c>
      <c r="D4" s="32" t="s">
        <v>502</v>
      </c>
      <c r="E4" s="32" t="s">
        <v>503</v>
      </c>
      <c r="F4" s="32" t="s">
        <v>504</v>
      </c>
    </row>
    <row r="5" spans="1:6" ht="15.75" customHeight="1" x14ac:dyDescent="0.4">
      <c r="A5" s="107" t="s">
        <v>505</v>
      </c>
      <c r="B5" s="112"/>
      <c r="C5" s="112"/>
      <c r="D5" s="112"/>
      <c r="E5" s="112"/>
      <c r="F5" s="112"/>
    </row>
    <row r="6" spans="1:6" x14ac:dyDescent="0.4">
      <c r="A6" s="110" t="s">
        <v>506</v>
      </c>
      <c r="B6" s="109"/>
      <c r="C6" s="109"/>
      <c r="D6" s="109"/>
      <c r="E6" s="109"/>
      <c r="F6" s="109"/>
    </row>
    <row r="7" spans="1:6" ht="15.75" customHeight="1" x14ac:dyDescent="0.4">
      <c r="A7" s="110" t="s">
        <v>507</v>
      </c>
      <c r="B7" s="109"/>
      <c r="C7" s="109"/>
      <c r="D7" s="109"/>
      <c r="E7" s="109"/>
      <c r="F7" s="109"/>
    </row>
    <row r="8" spans="1:6" x14ac:dyDescent="0.4">
      <c r="A8" s="111"/>
      <c r="B8" s="109"/>
      <c r="C8" s="109"/>
      <c r="D8" s="109"/>
      <c r="E8" s="109"/>
      <c r="F8" s="109"/>
    </row>
    <row r="9" spans="1:6" x14ac:dyDescent="0.4">
      <c r="A9" s="116" t="s">
        <v>508</v>
      </c>
      <c r="B9" s="109"/>
      <c r="C9" s="109"/>
      <c r="D9" s="109"/>
      <c r="E9" s="109"/>
      <c r="F9" s="109"/>
    </row>
    <row r="10" spans="1:6" x14ac:dyDescent="0.4">
      <c r="A10" s="110" t="s">
        <v>509</v>
      </c>
      <c r="B10" s="119" t="s">
        <v>560</v>
      </c>
      <c r="C10" s="119"/>
      <c r="D10" s="119"/>
      <c r="E10" s="119"/>
      <c r="F10" s="119"/>
    </row>
    <row r="11" spans="1:6" x14ac:dyDescent="0.4">
      <c r="A11" s="56" t="s">
        <v>510</v>
      </c>
      <c r="B11" s="119"/>
      <c r="C11" s="119"/>
      <c r="D11" s="119"/>
      <c r="E11" s="119"/>
      <c r="F11" s="119"/>
    </row>
    <row r="12" spans="1:6" x14ac:dyDescent="0.4">
      <c r="A12" s="56" t="s">
        <v>511</v>
      </c>
      <c r="B12" s="119"/>
      <c r="C12" s="119"/>
      <c r="D12" s="119"/>
      <c r="E12" s="119"/>
      <c r="F12" s="119"/>
    </row>
    <row r="13" spans="1:6" x14ac:dyDescent="0.4">
      <c r="A13" s="56" t="s">
        <v>512</v>
      </c>
      <c r="B13" s="119"/>
      <c r="C13" s="119"/>
      <c r="D13" s="119"/>
      <c r="E13" s="119"/>
      <c r="F13" s="119"/>
    </row>
    <row r="14" spans="1:6" x14ac:dyDescent="0.4">
      <c r="A14" s="110" t="s">
        <v>513</v>
      </c>
      <c r="B14" s="119"/>
      <c r="C14" s="119"/>
      <c r="D14" s="119"/>
      <c r="E14" s="119"/>
      <c r="F14" s="119"/>
    </row>
    <row r="15" spans="1:6" x14ac:dyDescent="0.4">
      <c r="A15" s="56" t="s">
        <v>510</v>
      </c>
      <c r="B15" s="119"/>
      <c r="C15" s="119"/>
      <c r="D15" s="119"/>
      <c r="E15" s="119"/>
      <c r="F15" s="119"/>
    </row>
    <row r="16" spans="1:6" x14ac:dyDescent="0.4">
      <c r="A16" s="56" t="s">
        <v>511</v>
      </c>
      <c r="B16" s="120"/>
      <c r="C16" s="120"/>
      <c r="D16" s="120"/>
      <c r="E16" s="120"/>
      <c r="F16" s="120"/>
    </row>
    <row r="17" spans="1:6" x14ac:dyDescent="0.4">
      <c r="A17" s="56" t="s">
        <v>512</v>
      </c>
      <c r="B17" s="121"/>
      <c r="C17" s="121"/>
      <c r="D17" s="121"/>
      <c r="E17" s="121"/>
      <c r="F17" s="121"/>
    </row>
    <row r="18" spans="1:6" x14ac:dyDescent="0.4">
      <c r="A18" s="110" t="s">
        <v>514</v>
      </c>
      <c r="B18" s="121"/>
      <c r="C18" s="121"/>
      <c r="D18" s="121"/>
      <c r="E18" s="121"/>
      <c r="F18" s="121"/>
    </row>
    <row r="19" spans="1:6" x14ac:dyDescent="0.4">
      <c r="A19" s="110" t="s">
        <v>515</v>
      </c>
      <c r="B19" s="121"/>
      <c r="C19" s="121"/>
      <c r="D19" s="121"/>
      <c r="E19" s="121"/>
      <c r="F19" s="121"/>
    </row>
    <row r="20" spans="1:6" x14ac:dyDescent="0.4">
      <c r="A20" s="110" t="s">
        <v>516</v>
      </c>
      <c r="B20" s="122"/>
      <c r="C20" s="122"/>
      <c r="D20" s="122"/>
      <c r="E20" s="122"/>
      <c r="F20" s="122"/>
    </row>
    <row r="21" spans="1:6" x14ac:dyDescent="0.4">
      <c r="A21" s="110" t="s">
        <v>517</v>
      </c>
      <c r="B21" s="122"/>
      <c r="C21" s="122"/>
      <c r="D21" s="122"/>
      <c r="E21" s="122"/>
      <c r="F21" s="122"/>
    </row>
    <row r="22" spans="1:6" x14ac:dyDescent="0.4">
      <c r="A22" s="110" t="s">
        <v>518</v>
      </c>
      <c r="B22" s="122"/>
      <c r="C22" s="122"/>
      <c r="D22" s="122"/>
      <c r="E22" s="122"/>
      <c r="F22" s="122"/>
    </row>
    <row r="23" spans="1:6" x14ac:dyDescent="0.4">
      <c r="A23" s="110" t="s">
        <v>519</v>
      </c>
      <c r="B23" s="122"/>
      <c r="C23" s="122"/>
      <c r="D23" s="122"/>
      <c r="E23" s="122"/>
      <c r="F23" s="122"/>
    </row>
    <row r="24" spans="1:6" x14ac:dyDescent="0.4">
      <c r="A24" s="110" t="s">
        <v>520</v>
      </c>
      <c r="B24" s="114"/>
      <c r="C24" s="114"/>
      <c r="D24" s="114"/>
      <c r="E24" s="114"/>
      <c r="F24" s="114"/>
    </row>
    <row r="25" spans="1:6" x14ac:dyDescent="0.4">
      <c r="A25" s="110" t="s">
        <v>521</v>
      </c>
      <c r="B25" s="114"/>
      <c r="C25" s="114"/>
      <c r="D25" s="114"/>
      <c r="E25" s="114"/>
      <c r="F25" s="114"/>
    </row>
    <row r="26" spans="1:6" x14ac:dyDescent="0.4">
      <c r="A26" s="111"/>
      <c r="B26" s="115"/>
      <c r="C26" s="115"/>
      <c r="D26" s="115"/>
      <c r="E26" s="115"/>
      <c r="F26" s="115"/>
    </row>
    <row r="27" spans="1:6" ht="14.5" customHeight="1" x14ac:dyDescent="0.4">
      <c r="A27" s="116" t="s">
        <v>522</v>
      </c>
      <c r="B27" s="113"/>
      <c r="C27" s="113"/>
      <c r="D27" s="113"/>
      <c r="E27" s="113"/>
      <c r="F27" s="113"/>
    </row>
    <row r="28" spans="1:6" x14ac:dyDescent="0.4">
      <c r="A28" s="110" t="s">
        <v>523</v>
      </c>
      <c r="B28" s="74"/>
      <c r="C28" s="74"/>
      <c r="D28" s="74"/>
      <c r="E28" s="74"/>
      <c r="F28" s="74"/>
    </row>
    <row r="29" spans="1:6" x14ac:dyDescent="0.4">
      <c r="A29" s="106"/>
      <c r="B29" s="47"/>
      <c r="C29" s="47"/>
      <c r="D29" s="47"/>
      <c r="E29" s="47"/>
      <c r="F29" s="47"/>
    </row>
    <row r="30" spans="1:6" x14ac:dyDescent="0.4">
      <c r="A30" s="117" t="s">
        <v>524</v>
      </c>
      <c r="B30" s="47"/>
      <c r="C30" s="47"/>
      <c r="D30" s="47"/>
      <c r="E30" s="47"/>
      <c r="F30" s="47"/>
    </row>
    <row r="31" spans="1:6" x14ac:dyDescent="0.4">
      <c r="A31" s="118" t="s">
        <v>509</v>
      </c>
      <c r="B31" s="74"/>
      <c r="C31" s="74"/>
      <c r="D31" s="74"/>
      <c r="E31" s="74"/>
      <c r="F31" s="74"/>
    </row>
    <row r="32" spans="1:6" x14ac:dyDescent="0.4">
      <c r="A32" s="118" t="s">
        <v>513</v>
      </c>
      <c r="B32" s="74"/>
      <c r="C32" s="74"/>
      <c r="D32" s="74"/>
      <c r="E32" s="74"/>
      <c r="F32" s="74"/>
    </row>
    <row r="33" spans="1:6" x14ac:dyDescent="0.4">
      <c r="A33" s="118" t="s">
        <v>525</v>
      </c>
      <c r="B33" s="74"/>
      <c r="C33" s="74"/>
      <c r="D33" s="74"/>
      <c r="E33" s="74"/>
      <c r="F33" s="74"/>
    </row>
    <row r="34" spans="1:6" x14ac:dyDescent="0.4">
      <c r="A34" s="106"/>
      <c r="B34" s="47"/>
      <c r="C34" s="47"/>
      <c r="D34" s="47"/>
      <c r="E34" s="47"/>
      <c r="F34" s="47"/>
    </row>
    <row r="35" spans="1:6" x14ac:dyDescent="0.4">
      <c r="A35" s="117" t="s">
        <v>526</v>
      </c>
      <c r="B35" s="47"/>
      <c r="C35" s="47"/>
      <c r="D35" s="47"/>
      <c r="E35" s="47"/>
      <c r="F35" s="47"/>
    </row>
    <row r="36" spans="1:6" x14ac:dyDescent="0.4">
      <c r="A36" s="118" t="s">
        <v>527</v>
      </c>
      <c r="B36" s="47"/>
      <c r="C36" s="47"/>
      <c r="D36" s="47"/>
      <c r="E36" s="47"/>
      <c r="F36" s="47"/>
    </row>
    <row r="37" spans="1:6" x14ac:dyDescent="0.4">
      <c r="A37" s="118" t="s">
        <v>528</v>
      </c>
      <c r="B37" s="47"/>
      <c r="C37" s="47"/>
      <c r="D37" s="47"/>
      <c r="E37" s="47"/>
      <c r="F37" s="47"/>
    </row>
    <row r="38" spans="1:6" x14ac:dyDescent="0.4">
      <c r="A38" s="118" t="s">
        <v>529</v>
      </c>
      <c r="B38" s="47"/>
      <c r="C38" s="47"/>
      <c r="D38" s="47"/>
      <c r="E38" s="47"/>
      <c r="F38" s="47"/>
    </row>
    <row r="39" spans="1:6" x14ac:dyDescent="0.4">
      <c r="A39" s="106"/>
      <c r="B39" s="47"/>
      <c r="C39" s="47"/>
      <c r="D39" s="47"/>
      <c r="E39" s="47"/>
      <c r="F39" s="47"/>
    </row>
    <row r="40" spans="1:6" x14ac:dyDescent="0.4">
      <c r="A40" s="117" t="s">
        <v>530</v>
      </c>
      <c r="B40" s="47"/>
      <c r="C40" s="47"/>
      <c r="D40" s="47"/>
      <c r="E40" s="47"/>
      <c r="F40" s="47"/>
    </row>
    <row r="41" spans="1:6" x14ac:dyDescent="0.4">
      <c r="A41" s="106"/>
      <c r="B41" s="47"/>
      <c r="C41" s="47"/>
      <c r="D41" s="47"/>
      <c r="E41" s="47"/>
      <c r="F41" s="47"/>
    </row>
    <row r="42" spans="1:6" x14ac:dyDescent="0.4">
      <c r="A42" s="117" t="s">
        <v>531</v>
      </c>
      <c r="B42" s="47"/>
      <c r="C42" s="47"/>
      <c r="D42" s="47"/>
      <c r="E42" s="47"/>
      <c r="F42" s="47"/>
    </row>
    <row r="43" spans="1:6" x14ac:dyDescent="0.4">
      <c r="A43" s="118" t="s">
        <v>532</v>
      </c>
      <c r="B43" s="74"/>
      <c r="C43" s="74"/>
      <c r="D43" s="74"/>
      <c r="E43" s="74"/>
      <c r="F43" s="74"/>
    </row>
    <row r="44" spans="1:6" x14ac:dyDescent="0.4">
      <c r="A44" s="118" t="s">
        <v>533</v>
      </c>
      <c r="B44" s="74"/>
      <c r="C44" s="74"/>
      <c r="D44" s="74"/>
      <c r="E44" s="74"/>
      <c r="F44" s="74"/>
    </row>
    <row r="45" spans="1:6" x14ac:dyDescent="0.4">
      <c r="A45" s="118" t="s">
        <v>534</v>
      </c>
      <c r="B45" s="74"/>
      <c r="C45" s="74"/>
      <c r="D45" s="74"/>
      <c r="E45" s="74"/>
      <c r="F45" s="74"/>
    </row>
    <row r="46" spans="1:6" x14ac:dyDescent="0.4">
      <c r="A46" s="106"/>
      <c r="B46" s="47"/>
      <c r="C46" s="47"/>
      <c r="D46" s="47"/>
      <c r="E46" s="47"/>
      <c r="F46" s="47"/>
    </row>
    <row r="47" spans="1:6" ht="29.15" x14ac:dyDescent="0.4">
      <c r="A47" s="117" t="s">
        <v>535</v>
      </c>
      <c r="B47" s="47"/>
      <c r="C47" s="47"/>
      <c r="D47" s="47"/>
      <c r="E47" s="47"/>
      <c r="F47" s="47"/>
    </row>
    <row r="48" spans="1:6" x14ac:dyDescent="0.4">
      <c r="A48" s="118" t="s">
        <v>533</v>
      </c>
      <c r="B48" s="74"/>
      <c r="C48" s="74"/>
      <c r="D48" s="74"/>
      <c r="E48" s="74"/>
      <c r="F48" s="74"/>
    </row>
    <row r="49" spans="1:6" x14ac:dyDescent="0.4">
      <c r="A49" s="118" t="s">
        <v>534</v>
      </c>
      <c r="B49" s="74"/>
      <c r="C49" s="74"/>
      <c r="D49" s="74"/>
      <c r="E49" s="74"/>
      <c r="F49" s="74"/>
    </row>
    <row r="50" spans="1:6" x14ac:dyDescent="0.4">
      <c r="A50" s="106"/>
      <c r="B50" s="47"/>
      <c r="C50" s="47"/>
      <c r="D50" s="47"/>
      <c r="E50" s="47"/>
      <c r="F50" s="47"/>
    </row>
    <row r="51" spans="1:6" x14ac:dyDescent="0.4">
      <c r="A51" s="117" t="s">
        <v>536</v>
      </c>
      <c r="B51" s="47"/>
      <c r="C51" s="47"/>
      <c r="D51" s="47"/>
      <c r="E51" s="47"/>
      <c r="F51" s="47"/>
    </row>
    <row r="52" spans="1:6" x14ac:dyDescent="0.4">
      <c r="A52" s="118" t="s">
        <v>533</v>
      </c>
      <c r="B52" s="74"/>
      <c r="C52" s="74"/>
      <c r="D52" s="74"/>
      <c r="E52" s="74"/>
      <c r="F52" s="74"/>
    </row>
    <row r="53" spans="1:6" x14ac:dyDescent="0.4">
      <c r="A53" s="118" t="s">
        <v>534</v>
      </c>
      <c r="B53" s="74"/>
      <c r="C53" s="74"/>
      <c r="D53" s="74"/>
      <c r="E53" s="74"/>
      <c r="F53" s="74"/>
    </row>
    <row r="54" spans="1:6" x14ac:dyDescent="0.4">
      <c r="A54" s="118" t="s">
        <v>537</v>
      </c>
      <c r="B54" s="74"/>
      <c r="C54" s="74"/>
      <c r="D54" s="74"/>
      <c r="E54" s="74"/>
      <c r="F54" s="74"/>
    </row>
    <row r="55" spans="1:6" x14ac:dyDescent="0.4">
      <c r="A55" s="106"/>
      <c r="B55" s="47"/>
      <c r="C55" s="47"/>
      <c r="D55" s="47"/>
      <c r="E55" s="47"/>
      <c r="F55" s="47"/>
    </row>
    <row r="56" spans="1:6" x14ac:dyDescent="0.4">
      <c r="A56" s="117" t="s">
        <v>538</v>
      </c>
      <c r="B56" s="47"/>
      <c r="C56" s="47"/>
      <c r="D56" s="47"/>
      <c r="E56" s="47"/>
      <c r="F56" s="47"/>
    </row>
    <row r="57" spans="1:6" x14ac:dyDescent="0.4">
      <c r="A57" s="118" t="s">
        <v>533</v>
      </c>
      <c r="B57" s="74"/>
      <c r="C57" s="74"/>
      <c r="D57" s="74"/>
      <c r="E57" s="74"/>
      <c r="F57" s="74"/>
    </row>
    <row r="58" spans="1:6" x14ac:dyDescent="0.4">
      <c r="A58" s="118" t="s">
        <v>534</v>
      </c>
      <c r="B58" s="74"/>
      <c r="C58" s="74"/>
      <c r="D58" s="74"/>
      <c r="E58" s="74"/>
      <c r="F58" s="74"/>
    </row>
    <row r="59" spans="1:6" x14ac:dyDescent="0.4">
      <c r="A59" s="106"/>
      <c r="B59" s="47"/>
      <c r="C59" s="47"/>
      <c r="D59" s="47"/>
      <c r="E59" s="47"/>
      <c r="F59" s="47"/>
    </row>
    <row r="60" spans="1:6" x14ac:dyDescent="0.4">
      <c r="A60" s="117" t="s">
        <v>539</v>
      </c>
      <c r="B60" s="47"/>
      <c r="C60" s="47"/>
      <c r="D60" s="47"/>
      <c r="E60" s="47"/>
      <c r="F60" s="47"/>
    </row>
    <row r="61" spans="1:6" x14ac:dyDescent="0.4">
      <c r="A61" s="118" t="s">
        <v>540</v>
      </c>
      <c r="B61" s="105"/>
      <c r="C61" s="105"/>
      <c r="D61" s="105"/>
      <c r="E61" s="105"/>
      <c r="F61" s="105"/>
    </row>
    <row r="62" spans="1:6" x14ac:dyDescent="0.4">
      <c r="A62" s="118" t="s">
        <v>541</v>
      </c>
      <c r="B62" s="123"/>
      <c r="C62" s="123"/>
      <c r="D62" s="123"/>
      <c r="E62" s="123"/>
      <c r="F62" s="123"/>
    </row>
    <row r="63" spans="1:6" x14ac:dyDescent="0.4">
      <c r="A63" s="106"/>
      <c r="B63" s="105"/>
      <c r="C63" s="105"/>
      <c r="D63" s="105"/>
      <c r="E63" s="105"/>
      <c r="F63" s="105"/>
    </row>
    <row r="64" spans="1:6" x14ac:dyDescent="0.4">
      <c r="A64" s="117" t="s">
        <v>542</v>
      </c>
      <c r="B64" s="105"/>
      <c r="C64" s="105"/>
      <c r="D64" s="105"/>
      <c r="E64" s="105"/>
      <c r="F64" s="105"/>
    </row>
    <row r="65" spans="1:6" x14ac:dyDescent="0.4">
      <c r="A65" s="118" t="s">
        <v>543</v>
      </c>
      <c r="B65" s="105"/>
      <c r="C65" s="105"/>
      <c r="D65" s="105"/>
      <c r="E65" s="105"/>
      <c r="F65" s="105"/>
    </row>
    <row r="66" spans="1:6" x14ac:dyDescent="0.4">
      <c r="A66" s="118" t="s">
        <v>544</v>
      </c>
      <c r="B66" s="106"/>
      <c r="C66" s="47"/>
      <c r="D66" s="106"/>
      <c r="E66" s="106"/>
      <c r="F66" s="106"/>
    </row>
    <row r="67" spans="1:6" x14ac:dyDescent="0.4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B9E3F-45E3-44C9-9FB5-1D360A4DB63C}">
  <sheetPr>
    <pageSetUpPr fitToPage="1"/>
  </sheetPr>
  <dimension ref="A1:F74"/>
  <sheetViews>
    <sheetView zoomScale="115" zoomScaleNormal="115" workbookViewId="0">
      <selection sqref="A1:F1"/>
    </sheetView>
  </sheetViews>
  <sheetFormatPr baseColWidth="10" defaultColWidth="10.15234375" defaultRowHeight="10.3" x14ac:dyDescent="0.25"/>
  <cols>
    <col min="1" max="1" width="76.84375" style="137" customWidth="1"/>
    <col min="2" max="6" width="14.23046875" style="137" customWidth="1"/>
    <col min="7" max="16384" width="10.15234375" style="137"/>
  </cols>
  <sheetData>
    <row r="1" spans="1:6" ht="46" customHeight="1" x14ac:dyDescent="0.25">
      <c r="A1" s="198" t="s">
        <v>561</v>
      </c>
      <c r="B1" s="199"/>
      <c r="C1" s="199"/>
      <c r="D1" s="199"/>
      <c r="E1" s="199"/>
      <c r="F1" s="200"/>
    </row>
    <row r="2" spans="1:6" x14ac:dyDescent="0.25">
      <c r="A2" s="138"/>
      <c r="B2" s="201" t="s">
        <v>228</v>
      </c>
      <c r="C2" s="201"/>
      <c r="D2" s="201"/>
      <c r="E2" s="201"/>
      <c r="F2" s="139"/>
    </row>
    <row r="3" spans="1:6" x14ac:dyDescent="0.25">
      <c r="A3" s="140" t="s">
        <v>562</v>
      </c>
      <c r="B3" s="141" t="s">
        <v>563</v>
      </c>
      <c r="C3" s="142" t="s">
        <v>564</v>
      </c>
      <c r="D3" s="141" t="s">
        <v>565</v>
      </c>
      <c r="E3" s="141" t="s">
        <v>566</v>
      </c>
      <c r="F3" s="140" t="s">
        <v>567</v>
      </c>
    </row>
    <row r="4" spans="1:6" ht="5.15" customHeight="1" x14ac:dyDescent="0.25">
      <c r="A4" s="143"/>
      <c r="B4" s="144"/>
      <c r="C4" s="144"/>
      <c r="D4" s="144"/>
      <c r="E4" s="144"/>
      <c r="F4" s="144"/>
    </row>
    <row r="5" spans="1:6" ht="11.25" customHeight="1" x14ac:dyDescent="0.35">
      <c r="A5" s="145" t="s">
        <v>568</v>
      </c>
      <c r="B5" s="146">
        <f t="shared" ref="B5:E5" si="0">+B6+B37</f>
        <v>8918820.0199999996</v>
      </c>
      <c r="C5" s="146">
        <f t="shared" si="0"/>
        <v>0</v>
      </c>
      <c r="D5" s="146">
        <f t="shared" si="0"/>
        <v>0</v>
      </c>
      <c r="E5" s="146">
        <f t="shared" si="0"/>
        <v>0</v>
      </c>
      <c r="F5" s="146"/>
    </row>
    <row r="6" spans="1:6" ht="12.9" x14ac:dyDescent="0.35">
      <c r="A6" s="147" t="s">
        <v>234</v>
      </c>
      <c r="B6" s="148">
        <f t="shared" ref="B6:E6" si="1">+B7+B15+B27+B30+B36</f>
        <v>8918820.0199999996</v>
      </c>
      <c r="C6" s="148">
        <f t="shared" si="1"/>
        <v>0</v>
      </c>
      <c r="D6" s="148">
        <f t="shared" si="1"/>
        <v>0</v>
      </c>
      <c r="E6" s="148">
        <f t="shared" si="1"/>
        <v>0</v>
      </c>
      <c r="F6" s="148"/>
    </row>
    <row r="7" spans="1:6" ht="12.9" x14ac:dyDescent="0.35">
      <c r="A7" s="149" t="s">
        <v>569</v>
      </c>
      <c r="B7" s="150">
        <f t="shared" ref="B7:E7" si="2">+B8+B9+B10+B11+B12+B13+B14</f>
        <v>0</v>
      </c>
      <c r="C7" s="150">
        <f t="shared" si="2"/>
        <v>0</v>
      </c>
      <c r="D7" s="150">
        <f t="shared" si="2"/>
        <v>0</v>
      </c>
      <c r="E7" s="150">
        <f t="shared" si="2"/>
        <v>0</v>
      </c>
      <c r="F7" s="150"/>
    </row>
    <row r="8" spans="1:6" ht="12.9" x14ac:dyDescent="0.35">
      <c r="A8" s="151" t="s">
        <v>570</v>
      </c>
      <c r="B8" s="152">
        <v>0</v>
      </c>
      <c r="C8" s="152">
        <v>0</v>
      </c>
      <c r="D8" s="152">
        <v>0</v>
      </c>
      <c r="E8" s="152">
        <v>0</v>
      </c>
      <c r="F8" s="152"/>
    </row>
    <row r="9" spans="1:6" ht="12.9" x14ac:dyDescent="0.35">
      <c r="A9" s="153" t="s">
        <v>571</v>
      </c>
      <c r="B9" s="152">
        <v>0</v>
      </c>
      <c r="C9" s="152">
        <v>0</v>
      </c>
      <c r="D9" s="152">
        <v>0</v>
      </c>
      <c r="E9" s="152">
        <v>0</v>
      </c>
      <c r="F9" s="152"/>
    </row>
    <row r="10" spans="1:6" ht="12.9" x14ac:dyDescent="0.35">
      <c r="A10" s="153" t="s">
        <v>572</v>
      </c>
      <c r="B10" s="152">
        <v>0</v>
      </c>
      <c r="C10" s="152">
        <v>0</v>
      </c>
      <c r="D10" s="152">
        <v>0</v>
      </c>
      <c r="E10" s="152">
        <v>0</v>
      </c>
      <c r="F10" s="152"/>
    </row>
    <row r="11" spans="1:6" ht="12.9" x14ac:dyDescent="0.35">
      <c r="A11" s="153" t="s">
        <v>573</v>
      </c>
      <c r="B11" s="152">
        <v>0</v>
      </c>
      <c r="C11" s="152">
        <v>0</v>
      </c>
      <c r="D11" s="152">
        <v>0</v>
      </c>
      <c r="E11" s="152">
        <v>0</v>
      </c>
      <c r="F11" s="152"/>
    </row>
    <row r="12" spans="1:6" ht="12.9" x14ac:dyDescent="0.35">
      <c r="A12" s="153" t="s">
        <v>574</v>
      </c>
      <c r="B12" s="152">
        <v>0</v>
      </c>
      <c r="C12" s="152">
        <v>0</v>
      </c>
      <c r="D12" s="152">
        <v>0</v>
      </c>
      <c r="E12" s="152">
        <v>0</v>
      </c>
      <c r="F12" s="152"/>
    </row>
    <row r="13" spans="1:6" ht="12.9" x14ac:dyDescent="0.35">
      <c r="A13" s="153" t="s">
        <v>575</v>
      </c>
      <c r="B13" s="152">
        <v>0</v>
      </c>
      <c r="C13" s="152">
        <v>0</v>
      </c>
      <c r="D13" s="152">
        <v>0</v>
      </c>
      <c r="E13" s="152">
        <v>0</v>
      </c>
      <c r="F13" s="152"/>
    </row>
    <row r="14" spans="1:6" ht="12.9" x14ac:dyDescent="0.35">
      <c r="A14" s="153" t="s">
        <v>576</v>
      </c>
      <c r="B14" s="152">
        <v>0</v>
      </c>
      <c r="C14" s="152">
        <v>0</v>
      </c>
      <c r="D14" s="152">
        <v>0</v>
      </c>
      <c r="E14" s="152">
        <v>0</v>
      </c>
      <c r="F14" s="152"/>
    </row>
    <row r="15" spans="1:6" ht="12.9" x14ac:dyDescent="0.35">
      <c r="A15" s="154" t="s">
        <v>577</v>
      </c>
      <c r="B15" s="150">
        <f t="shared" ref="B15:E15" si="3">SUM(B16:B26)</f>
        <v>0</v>
      </c>
      <c r="C15" s="150">
        <f t="shared" si="3"/>
        <v>0</v>
      </c>
      <c r="D15" s="150">
        <f t="shared" si="3"/>
        <v>0</v>
      </c>
      <c r="E15" s="150">
        <f t="shared" si="3"/>
        <v>0</v>
      </c>
      <c r="F15" s="150"/>
    </row>
    <row r="16" spans="1:6" ht="12.9" x14ac:dyDescent="0.35">
      <c r="A16" s="151" t="s">
        <v>578</v>
      </c>
      <c r="B16" s="155">
        <v>0</v>
      </c>
      <c r="C16" s="155">
        <v>0</v>
      </c>
      <c r="D16" s="155">
        <v>0</v>
      </c>
      <c r="E16" s="155">
        <v>0</v>
      </c>
      <c r="F16" s="155"/>
    </row>
    <row r="17" spans="1:6" ht="12.9" x14ac:dyDescent="0.35">
      <c r="A17" s="153" t="s">
        <v>579</v>
      </c>
      <c r="B17" s="155">
        <v>0</v>
      </c>
      <c r="C17" s="155">
        <v>0</v>
      </c>
      <c r="D17" s="155">
        <v>0</v>
      </c>
      <c r="E17" s="155">
        <v>0</v>
      </c>
      <c r="F17" s="155"/>
    </row>
    <row r="18" spans="1:6" ht="12.9" x14ac:dyDescent="0.35">
      <c r="A18" s="153" t="s">
        <v>580</v>
      </c>
      <c r="B18" s="155">
        <v>0</v>
      </c>
      <c r="C18" s="155">
        <v>0</v>
      </c>
      <c r="D18" s="155">
        <v>0</v>
      </c>
      <c r="E18" s="155">
        <v>0</v>
      </c>
      <c r="F18" s="155"/>
    </row>
    <row r="19" spans="1:6" ht="12.9" x14ac:dyDescent="0.35">
      <c r="A19" s="153" t="s">
        <v>581</v>
      </c>
      <c r="B19" s="155">
        <v>0</v>
      </c>
      <c r="C19" s="155">
        <v>0</v>
      </c>
      <c r="D19" s="155">
        <v>0</v>
      </c>
      <c r="E19" s="155">
        <v>0</v>
      </c>
      <c r="F19" s="155"/>
    </row>
    <row r="20" spans="1:6" ht="12.9" x14ac:dyDescent="0.35">
      <c r="A20" s="153" t="s">
        <v>582</v>
      </c>
      <c r="B20" s="155">
        <v>0</v>
      </c>
      <c r="C20" s="155">
        <v>0</v>
      </c>
      <c r="D20" s="155">
        <v>0</v>
      </c>
      <c r="E20" s="155">
        <v>0</v>
      </c>
      <c r="F20" s="155"/>
    </row>
    <row r="21" spans="1:6" ht="12.9" x14ac:dyDescent="0.35">
      <c r="A21" s="153" t="s">
        <v>583</v>
      </c>
      <c r="B21" s="155">
        <v>0</v>
      </c>
      <c r="C21" s="155">
        <v>0</v>
      </c>
      <c r="D21" s="155">
        <v>0</v>
      </c>
      <c r="E21" s="155">
        <v>0</v>
      </c>
      <c r="F21" s="155"/>
    </row>
    <row r="22" spans="1:6" ht="12.9" x14ac:dyDescent="0.35">
      <c r="A22" s="153" t="s">
        <v>584</v>
      </c>
      <c r="B22" s="155">
        <v>0</v>
      </c>
      <c r="C22" s="155">
        <v>0</v>
      </c>
      <c r="D22" s="155">
        <v>0</v>
      </c>
      <c r="E22" s="155">
        <v>0</v>
      </c>
      <c r="F22" s="155"/>
    </row>
    <row r="23" spans="1:6" ht="12.9" x14ac:dyDescent="0.35">
      <c r="A23" s="153" t="s">
        <v>585</v>
      </c>
      <c r="B23" s="155">
        <v>0</v>
      </c>
      <c r="C23" s="155">
        <v>0</v>
      </c>
      <c r="D23" s="155">
        <v>0</v>
      </c>
      <c r="E23" s="155">
        <v>0</v>
      </c>
      <c r="F23" s="155"/>
    </row>
    <row r="24" spans="1:6" ht="12.9" x14ac:dyDescent="0.35">
      <c r="A24" s="153" t="s">
        <v>586</v>
      </c>
      <c r="B24" s="155">
        <v>0</v>
      </c>
      <c r="C24" s="155">
        <v>0</v>
      </c>
      <c r="D24" s="155">
        <v>0</v>
      </c>
      <c r="E24" s="155">
        <v>0</v>
      </c>
      <c r="F24" s="155"/>
    </row>
    <row r="25" spans="1:6" ht="12.9" x14ac:dyDescent="0.35">
      <c r="A25" s="153" t="s">
        <v>587</v>
      </c>
      <c r="B25" s="155">
        <v>0</v>
      </c>
      <c r="C25" s="155">
        <v>0</v>
      </c>
      <c r="D25" s="155">
        <v>0</v>
      </c>
      <c r="E25" s="155">
        <v>0</v>
      </c>
      <c r="F25" s="155"/>
    </row>
    <row r="26" spans="1:6" ht="12.9" x14ac:dyDescent="0.35">
      <c r="A26" s="156" t="s">
        <v>588</v>
      </c>
      <c r="B26" s="155">
        <v>0</v>
      </c>
      <c r="C26" s="155">
        <v>0</v>
      </c>
      <c r="D26" s="155">
        <v>0</v>
      </c>
      <c r="E26" s="155">
        <v>0</v>
      </c>
      <c r="F26" s="157"/>
    </row>
    <row r="27" spans="1:6" ht="12.9" x14ac:dyDescent="0.35">
      <c r="A27" s="154" t="s">
        <v>589</v>
      </c>
      <c r="B27" s="150">
        <f t="shared" ref="B27:E27" si="4">+B29+B28</f>
        <v>8918820.0199999996</v>
      </c>
      <c r="C27" s="150">
        <f t="shared" si="4"/>
        <v>0</v>
      </c>
      <c r="D27" s="150">
        <f t="shared" si="4"/>
        <v>0</v>
      </c>
      <c r="E27" s="150">
        <f t="shared" si="4"/>
        <v>0</v>
      </c>
      <c r="F27" s="150"/>
    </row>
    <row r="28" spans="1:6" ht="12.9" x14ac:dyDescent="0.35">
      <c r="A28" s="151" t="s">
        <v>590</v>
      </c>
      <c r="B28" s="155">
        <v>8918820.0199999996</v>
      </c>
      <c r="C28" s="155">
        <v>0</v>
      </c>
      <c r="D28" s="155">
        <v>0</v>
      </c>
      <c r="E28" s="155">
        <v>0</v>
      </c>
      <c r="F28" s="155"/>
    </row>
    <row r="29" spans="1:6" ht="12.9" x14ac:dyDescent="0.35">
      <c r="A29" s="153" t="s">
        <v>591</v>
      </c>
      <c r="B29" s="158">
        <v>0</v>
      </c>
      <c r="C29" s="158">
        <v>0</v>
      </c>
      <c r="D29" s="158">
        <v>0</v>
      </c>
      <c r="E29" s="158">
        <v>0</v>
      </c>
      <c r="F29" s="158"/>
    </row>
    <row r="30" spans="1:6" ht="12.9" x14ac:dyDescent="0.35">
      <c r="A30" s="154" t="s">
        <v>592</v>
      </c>
      <c r="B30" s="150">
        <f t="shared" ref="B30:E30" si="5">+B31+B32+B33+B34+B35</f>
        <v>0</v>
      </c>
      <c r="C30" s="150">
        <f t="shared" si="5"/>
        <v>0</v>
      </c>
      <c r="D30" s="150">
        <f t="shared" si="5"/>
        <v>0</v>
      </c>
      <c r="E30" s="150">
        <f t="shared" si="5"/>
        <v>0</v>
      </c>
      <c r="F30" s="150"/>
    </row>
    <row r="31" spans="1:6" ht="12.9" x14ac:dyDescent="0.35">
      <c r="A31" s="151" t="s">
        <v>593</v>
      </c>
      <c r="B31" s="155">
        <v>0</v>
      </c>
      <c r="C31" s="155">
        <v>0</v>
      </c>
      <c r="D31" s="155">
        <v>0</v>
      </c>
      <c r="E31" s="155">
        <v>0</v>
      </c>
      <c r="F31" s="155"/>
    </row>
    <row r="32" spans="1:6" ht="12.9" x14ac:dyDescent="0.35">
      <c r="A32" s="153" t="s">
        <v>594</v>
      </c>
      <c r="B32" s="155">
        <v>0</v>
      </c>
      <c r="C32" s="155">
        <v>0</v>
      </c>
      <c r="D32" s="155">
        <v>0</v>
      </c>
      <c r="E32" s="155">
        <v>0</v>
      </c>
      <c r="F32" s="155"/>
    </row>
    <row r="33" spans="1:6" ht="12.9" x14ac:dyDescent="0.35">
      <c r="A33" s="153" t="s">
        <v>595</v>
      </c>
      <c r="B33" s="155">
        <v>0</v>
      </c>
      <c r="C33" s="155">
        <v>0</v>
      </c>
      <c r="D33" s="155">
        <v>0</v>
      </c>
      <c r="E33" s="155">
        <v>0</v>
      </c>
      <c r="F33" s="155"/>
    </row>
    <row r="34" spans="1:6" ht="12.9" x14ac:dyDescent="0.35">
      <c r="A34" s="153" t="s">
        <v>596</v>
      </c>
      <c r="B34" s="155">
        <v>0</v>
      </c>
      <c r="C34" s="155">
        <v>0</v>
      </c>
      <c r="D34" s="155">
        <v>0</v>
      </c>
      <c r="E34" s="155">
        <v>0</v>
      </c>
      <c r="F34" s="155"/>
    </row>
    <row r="35" spans="1:6" ht="12.9" x14ac:dyDescent="0.35">
      <c r="A35" s="156" t="s">
        <v>597</v>
      </c>
      <c r="B35" s="155">
        <v>0</v>
      </c>
      <c r="C35" s="155">
        <v>0</v>
      </c>
      <c r="D35" s="155">
        <v>0</v>
      </c>
      <c r="E35" s="155">
        <v>0</v>
      </c>
      <c r="F35" s="155"/>
    </row>
    <row r="36" spans="1:6" ht="12.9" x14ac:dyDescent="0.35">
      <c r="A36" s="154" t="s">
        <v>598</v>
      </c>
      <c r="B36" s="150">
        <v>0</v>
      </c>
      <c r="C36" s="150">
        <v>0</v>
      </c>
      <c r="D36" s="150">
        <v>0</v>
      </c>
      <c r="E36" s="150">
        <v>0</v>
      </c>
      <c r="F36" s="150"/>
    </row>
    <row r="37" spans="1:6" ht="12.9" x14ac:dyDescent="0.35">
      <c r="A37" s="147" t="s">
        <v>599</v>
      </c>
      <c r="B37" s="146">
        <f t="shared" ref="B37:E37" si="6">+B38+B47+B52+B55+B56</f>
        <v>0</v>
      </c>
      <c r="C37" s="146">
        <f t="shared" si="6"/>
        <v>0</v>
      </c>
      <c r="D37" s="146">
        <f t="shared" si="6"/>
        <v>0</v>
      </c>
      <c r="E37" s="146">
        <f t="shared" si="6"/>
        <v>0</v>
      </c>
      <c r="F37" s="146"/>
    </row>
    <row r="38" spans="1:6" ht="12.9" x14ac:dyDescent="0.35">
      <c r="A38" s="154" t="s">
        <v>600</v>
      </c>
      <c r="B38" s="150">
        <f t="shared" ref="B38:E38" si="7">+B39+B40+B41+B42+B43+B44+B45+B46</f>
        <v>0</v>
      </c>
      <c r="C38" s="150">
        <f t="shared" si="7"/>
        <v>0</v>
      </c>
      <c r="D38" s="150">
        <f t="shared" si="7"/>
        <v>0</v>
      </c>
      <c r="E38" s="150">
        <f t="shared" si="7"/>
        <v>0</v>
      </c>
      <c r="F38" s="150"/>
    </row>
    <row r="39" spans="1:6" ht="12.9" x14ac:dyDescent="0.35">
      <c r="A39" s="159" t="s">
        <v>601</v>
      </c>
      <c r="B39" s="160">
        <v>0</v>
      </c>
      <c r="C39" s="160">
        <v>0</v>
      </c>
      <c r="D39" s="160">
        <v>0</v>
      </c>
      <c r="E39" s="160">
        <v>0</v>
      </c>
      <c r="F39" s="160"/>
    </row>
    <row r="40" spans="1:6" ht="4.5" customHeight="1" x14ac:dyDescent="0.35">
      <c r="A40" s="159" t="s">
        <v>602</v>
      </c>
      <c r="B40" s="160">
        <v>0</v>
      </c>
      <c r="C40" s="160">
        <v>0</v>
      </c>
      <c r="D40" s="160">
        <v>0</v>
      </c>
      <c r="E40" s="160">
        <v>0</v>
      </c>
      <c r="F40" s="160"/>
    </row>
    <row r="41" spans="1:6" ht="12.9" x14ac:dyDescent="0.35">
      <c r="A41" s="159" t="s">
        <v>603</v>
      </c>
      <c r="B41" s="160">
        <v>0</v>
      </c>
      <c r="C41" s="160">
        <v>0</v>
      </c>
      <c r="D41" s="160">
        <v>0</v>
      </c>
      <c r="E41" s="160">
        <v>0</v>
      </c>
      <c r="F41" s="160"/>
    </row>
    <row r="42" spans="1:6" ht="12.9" x14ac:dyDescent="0.35">
      <c r="A42" s="159" t="s">
        <v>604</v>
      </c>
      <c r="B42" s="160">
        <v>0</v>
      </c>
      <c r="C42" s="160">
        <v>0</v>
      </c>
      <c r="D42" s="160">
        <v>0</v>
      </c>
      <c r="E42" s="160">
        <v>0</v>
      </c>
      <c r="F42" s="160"/>
    </row>
    <row r="43" spans="1:6" ht="12.9" x14ac:dyDescent="0.35">
      <c r="A43" s="159" t="s">
        <v>605</v>
      </c>
      <c r="B43" s="160">
        <v>0</v>
      </c>
      <c r="C43" s="160">
        <v>0</v>
      </c>
      <c r="D43" s="160">
        <v>0</v>
      </c>
      <c r="E43" s="160">
        <v>0</v>
      </c>
      <c r="F43" s="160"/>
    </row>
    <row r="44" spans="1:6" ht="12.9" x14ac:dyDescent="0.35">
      <c r="A44" s="159" t="s">
        <v>606</v>
      </c>
      <c r="B44" s="160">
        <v>0</v>
      </c>
      <c r="C44" s="160">
        <v>0</v>
      </c>
      <c r="D44" s="160">
        <v>0</v>
      </c>
      <c r="E44" s="160">
        <v>0</v>
      </c>
      <c r="F44" s="160"/>
    </row>
    <row r="45" spans="1:6" ht="12.9" x14ac:dyDescent="0.35">
      <c r="A45" s="159" t="s">
        <v>607</v>
      </c>
      <c r="B45" s="160">
        <v>0</v>
      </c>
      <c r="C45" s="160">
        <v>0</v>
      </c>
      <c r="D45" s="160">
        <v>0</v>
      </c>
      <c r="E45" s="160">
        <v>0</v>
      </c>
      <c r="F45" s="160"/>
    </row>
    <row r="46" spans="1:6" ht="12.9" x14ac:dyDescent="0.35">
      <c r="A46" s="159" t="s">
        <v>608</v>
      </c>
      <c r="B46" s="160">
        <v>0</v>
      </c>
      <c r="C46" s="160">
        <v>0</v>
      </c>
      <c r="D46" s="160">
        <v>0</v>
      </c>
      <c r="E46" s="160">
        <v>0</v>
      </c>
      <c r="F46" s="160"/>
    </row>
    <row r="47" spans="1:6" ht="12.9" x14ac:dyDescent="0.35">
      <c r="A47" s="154" t="s">
        <v>609</v>
      </c>
      <c r="B47" s="150">
        <f t="shared" ref="B47:E47" si="8">SUM(B48:B51)</f>
        <v>0</v>
      </c>
      <c r="C47" s="150">
        <f t="shared" si="8"/>
        <v>0</v>
      </c>
      <c r="D47" s="150">
        <f t="shared" si="8"/>
        <v>0</v>
      </c>
      <c r="E47" s="150">
        <f t="shared" si="8"/>
        <v>0</v>
      </c>
      <c r="F47" s="150"/>
    </row>
    <row r="48" spans="1:6" ht="12.9" x14ac:dyDescent="0.35">
      <c r="A48" s="159" t="s">
        <v>610</v>
      </c>
      <c r="B48" s="160">
        <v>0</v>
      </c>
      <c r="C48" s="160">
        <v>0</v>
      </c>
      <c r="D48" s="160">
        <v>0</v>
      </c>
      <c r="E48" s="160">
        <v>0</v>
      </c>
      <c r="F48" s="160"/>
    </row>
    <row r="49" spans="1:6" ht="12.9" x14ac:dyDescent="0.35">
      <c r="A49" s="159" t="s">
        <v>611</v>
      </c>
      <c r="B49" s="160">
        <v>0</v>
      </c>
      <c r="C49" s="160">
        <v>0</v>
      </c>
      <c r="D49" s="160">
        <v>0</v>
      </c>
      <c r="E49" s="160">
        <v>0</v>
      </c>
      <c r="F49" s="160"/>
    </row>
    <row r="50" spans="1:6" ht="12.9" x14ac:dyDescent="0.35">
      <c r="A50" s="159" t="s">
        <v>612</v>
      </c>
      <c r="B50" s="160">
        <v>0</v>
      </c>
      <c r="C50" s="160">
        <v>0</v>
      </c>
      <c r="D50" s="160">
        <v>0</v>
      </c>
      <c r="E50" s="160">
        <v>0</v>
      </c>
      <c r="F50" s="160"/>
    </row>
    <row r="51" spans="1:6" ht="12.9" x14ac:dyDescent="0.35">
      <c r="A51" s="159" t="s">
        <v>613</v>
      </c>
      <c r="B51" s="160">
        <v>0</v>
      </c>
      <c r="C51" s="160">
        <v>0</v>
      </c>
      <c r="D51" s="160">
        <v>0</v>
      </c>
      <c r="E51" s="160">
        <v>0</v>
      </c>
      <c r="F51" s="160"/>
    </row>
    <row r="52" spans="1:6" ht="12.9" x14ac:dyDescent="0.35">
      <c r="A52" s="154" t="s">
        <v>614</v>
      </c>
      <c r="B52" s="150">
        <f t="shared" ref="B52:E52" si="9">B53+B54</f>
        <v>0</v>
      </c>
      <c r="C52" s="150">
        <f t="shared" si="9"/>
        <v>0</v>
      </c>
      <c r="D52" s="150">
        <f t="shared" si="9"/>
        <v>0</v>
      </c>
      <c r="E52" s="150">
        <f t="shared" si="9"/>
        <v>0</v>
      </c>
      <c r="F52" s="150"/>
    </row>
    <row r="53" spans="1:6" ht="12.9" x14ac:dyDescent="0.35">
      <c r="A53" s="159" t="s">
        <v>615</v>
      </c>
      <c r="B53" s="160">
        <v>0</v>
      </c>
      <c r="C53" s="160">
        <v>0</v>
      </c>
      <c r="D53" s="160">
        <v>0</v>
      </c>
      <c r="E53" s="160">
        <v>0</v>
      </c>
      <c r="F53" s="160"/>
    </row>
    <row r="54" spans="1:6" ht="12.9" x14ac:dyDescent="0.35">
      <c r="A54" s="159" t="s">
        <v>616</v>
      </c>
      <c r="B54" s="160">
        <v>0</v>
      </c>
      <c r="C54" s="160">
        <v>0</v>
      </c>
      <c r="D54" s="160">
        <v>0</v>
      </c>
      <c r="E54" s="160">
        <v>0</v>
      </c>
      <c r="F54" s="160"/>
    </row>
    <row r="55" spans="1:6" ht="12.9" x14ac:dyDescent="0.35">
      <c r="A55" s="154" t="s">
        <v>617</v>
      </c>
      <c r="B55" s="150">
        <v>0</v>
      </c>
      <c r="C55" s="150">
        <v>0</v>
      </c>
      <c r="D55" s="150">
        <v>0</v>
      </c>
      <c r="E55" s="150">
        <v>0</v>
      </c>
      <c r="F55" s="150"/>
    </row>
    <row r="56" spans="1:6" ht="12.9" x14ac:dyDescent="0.35">
      <c r="A56" s="154" t="s">
        <v>618</v>
      </c>
      <c r="B56" s="150">
        <v>0</v>
      </c>
      <c r="C56" s="150">
        <v>0</v>
      </c>
      <c r="D56" s="150">
        <v>0</v>
      </c>
      <c r="E56" s="150">
        <v>0</v>
      </c>
      <c r="F56" s="150"/>
    </row>
    <row r="57" spans="1:6" ht="12.9" x14ac:dyDescent="0.35">
      <c r="A57" s="161"/>
      <c r="B57" s="162"/>
      <c r="C57" s="162"/>
      <c r="D57" s="162"/>
      <c r="E57" s="162"/>
      <c r="F57" s="162"/>
    </row>
    <row r="58" spans="1:6" ht="13.3" thickBot="1" x14ac:dyDescent="0.4">
      <c r="A58" s="162"/>
      <c r="B58" s="163"/>
      <c r="C58" s="163"/>
      <c r="D58" s="163"/>
      <c r="E58" s="163"/>
      <c r="F58" s="163"/>
    </row>
    <row r="59" spans="1:6" ht="13.3" thickBot="1" x14ac:dyDescent="0.4">
      <c r="A59" s="164" t="s">
        <v>5</v>
      </c>
      <c r="B59" s="165" t="s">
        <v>619</v>
      </c>
      <c r="C59" s="165" t="s">
        <v>619</v>
      </c>
      <c r="D59" s="165"/>
      <c r="E59" s="165"/>
      <c r="F59" s="165"/>
    </row>
    <row r="60" spans="1:6" ht="12.9" x14ac:dyDescent="0.35">
      <c r="A60" s="147" t="s">
        <v>620</v>
      </c>
      <c r="B60" s="148">
        <f t="shared" ref="B60:E60" si="10">+B61-B62</f>
        <v>0</v>
      </c>
      <c r="C60" s="148">
        <f t="shared" si="10"/>
        <v>0</v>
      </c>
      <c r="D60" s="148">
        <f t="shared" si="10"/>
        <v>0</v>
      </c>
      <c r="E60" s="148">
        <f t="shared" si="10"/>
        <v>0</v>
      </c>
      <c r="F60" s="148"/>
    </row>
    <row r="61" spans="1:6" ht="12.9" x14ac:dyDescent="0.35">
      <c r="A61" s="153" t="s">
        <v>621</v>
      </c>
      <c r="B61" s="166">
        <v>0</v>
      </c>
      <c r="C61" s="166">
        <v>0</v>
      </c>
      <c r="D61" s="166">
        <v>0</v>
      </c>
      <c r="E61" s="166">
        <v>0</v>
      </c>
      <c r="F61" s="166"/>
    </row>
    <row r="62" spans="1:6" ht="12.75" customHeight="1" x14ac:dyDescent="0.35">
      <c r="A62" s="156" t="s">
        <v>622</v>
      </c>
      <c r="B62" s="167">
        <v>0</v>
      </c>
      <c r="C62" s="167">
        <v>0</v>
      </c>
      <c r="D62" s="167">
        <v>0</v>
      </c>
      <c r="E62" s="167">
        <v>0</v>
      </c>
      <c r="F62" s="167"/>
    </row>
    <row r="63" spans="1:6" ht="12.9" x14ac:dyDescent="0.35">
      <c r="A63" s="162"/>
      <c r="B63" s="168"/>
      <c r="C63" s="168"/>
      <c r="D63" s="168"/>
      <c r="E63" s="168"/>
      <c r="F63" s="168"/>
    </row>
    <row r="64" spans="1:6" ht="13.3" thickBot="1" x14ac:dyDescent="0.4">
      <c r="A64" s="169"/>
      <c r="B64" s="163"/>
      <c r="C64" s="163"/>
      <c r="D64" s="163"/>
      <c r="E64" s="163"/>
      <c r="F64" s="163"/>
    </row>
    <row r="65" spans="1:6" ht="19.5" customHeight="1" thickBot="1" x14ac:dyDescent="0.4">
      <c r="A65" s="164" t="s">
        <v>5</v>
      </c>
      <c r="B65" s="165" t="s">
        <v>619</v>
      </c>
      <c r="C65" s="165" t="s">
        <v>619</v>
      </c>
      <c r="D65" s="165"/>
      <c r="E65" s="165"/>
      <c r="F65" s="165"/>
    </row>
    <row r="66" spans="1:6" ht="12.9" x14ac:dyDescent="0.35">
      <c r="A66" s="147" t="s">
        <v>623</v>
      </c>
      <c r="B66" s="148">
        <f>+B67-B68</f>
        <v>0</v>
      </c>
      <c r="C66" s="148">
        <f>+C67-C68</f>
        <v>0</v>
      </c>
      <c r="D66" s="148">
        <f>+D67-D68</f>
        <v>0</v>
      </c>
      <c r="E66" s="148">
        <f>+E67-E68</f>
        <v>0</v>
      </c>
      <c r="F66" s="148"/>
    </row>
    <row r="67" spans="1:6" ht="12.9" x14ac:dyDescent="0.35">
      <c r="A67" s="170" t="s">
        <v>577</v>
      </c>
      <c r="B67" s="171">
        <v>0</v>
      </c>
      <c r="C67" s="171">
        <v>0</v>
      </c>
      <c r="D67" s="171">
        <v>0</v>
      </c>
      <c r="E67" s="171">
        <v>0</v>
      </c>
      <c r="F67" s="171"/>
    </row>
    <row r="68" spans="1:6" ht="12.9" x14ac:dyDescent="0.35">
      <c r="A68" s="153" t="s">
        <v>624</v>
      </c>
      <c r="B68" s="172">
        <v>0</v>
      </c>
      <c r="C68" s="172">
        <v>0</v>
      </c>
      <c r="D68" s="172">
        <v>0</v>
      </c>
      <c r="E68" s="172">
        <v>0</v>
      </c>
      <c r="F68" s="172"/>
    </row>
    <row r="69" spans="1:6" ht="12.9" x14ac:dyDescent="0.35">
      <c r="A69" s="147" t="s">
        <v>625</v>
      </c>
      <c r="B69" s="148">
        <f t="shared" ref="B69:E69" si="11">+B70-B71</f>
        <v>0</v>
      </c>
      <c r="C69" s="148">
        <f t="shared" si="11"/>
        <v>0</v>
      </c>
      <c r="D69" s="148">
        <f t="shared" si="11"/>
        <v>0</v>
      </c>
      <c r="E69" s="148">
        <f t="shared" si="11"/>
        <v>0</v>
      </c>
      <c r="F69" s="148"/>
    </row>
    <row r="70" spans="1:6" ht="12.9" x14ac:dyDescent="0.35">
      <c r="A70" s="170" t="s">
        <v>626</v>
      </c>
      <c r="B70" s="171">
        <v>0</v>
      </c>
      <c r="C70" s="171">
        <v>0</v>
      </c>
      <c r="D70" s="171">
        <v>0</v>
      </c>
      <c r="E70" s="171">
        <v>0</v>
      </c>
      <c r="F70" s="171"/>
    </row>
    <row r="71" spans="1:6" ht="12.9" x14ac:dyDescent="0.35">
      <c r="A71" s="156" t="s">
        <v>627</v>
      </c>
      <c r="B71" s="167">
        <v>0</v>
      </c>
      <c r="C71" s="167">
        <v>0</v>
      </c>
      <c r="D71" s="167">
        <v>0</v>
      </c>
      <c r="E71" s="167">
        <v>0</v>
      </c>
      <c r="F71" s="167"/>
    </row>
    <row r="72" spans="1:6" ht="5.15" customHeight="1" x14ac:dyDescent="0.35">
      <c r="A72" s="162"/>
      <c r="B72" s="162"/>
      <c r="C72" s="162"/>
      <c r="D72" s="162"/>
      <c r="E72" s="162"/>
      <c r="F72" s="162"/>
    </row>
    <row r="73" spans="1:6" ht="12.9" x14ac:dyDescent="0.35">
      <c r="A73" s="162"/>
      <c r="B73" s="162"/>
      <c r="C73" s="168"/>
      <c r="D73" s="162"/>
      <c r="E73" s="162"/>
      <c r="F73" s="162"/>
    </row>
    <row r="74" spans="1:6" ht="12.9" x14ac:dyDescent="0.35">
      <c r="A74" s="162" t="s">
        <v>628</v>
      </c>
      <c r="B74" s="162"/>
      <c r="C74" s="162"/>
      <c r="D74" s="162"/>
      <c r="E74" s="162"/>
      <c r="F74" s="162"/>
    </row>
  </sheetData>
  <mergeCells count="2">
    <mergeCell ref="A1:F1"/>
    <mergeCell ref="B2:E2"/>
  </mergeCells>
  <pageMargins left="0.7" right="0.7" top="0.75" bottom="0.75" header="0.3" footer="0.3"/>
  <pageSetup scale="57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2026-04-28T21:34:47Z</cp:lastPrinted>
  <dcterms:created xsi:type="dcterms:W3CDTF">2023-03-16T22:14:51Z</dcterms:created>
  <dcterms:modified xsi:type="dcterms:W3CDTF">2026-04-28T21:34:59Z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